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giusti\Desktop\"/>
    </mc:Choice>
  </mc:AlternateContent>
  <bookViews>
    <workbookView xWindow="0" yWindow="0" windowWidth="23040" windowHeight="11232"/>
  </bookViews>
  <sheets>
    <sheet name="Foglio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" i="1" l="1"/>
  <c r="E124" i="1"/>
  <c r="E123" i="1"/>
  <c r="E125" i="1" s="1"/>
  <c r="F119" i="1"/>
  <c r="E118" i="1"/>
  <c r="E117" i="1"/>
  <c r="E116" i="1"/>
  <c r="E115" i="1"/>
  <c r="E114" i="1"/>
  <c r="F113" i="1"/>
  <c r="E113" i="1"/>
  <c r="E119" i="1" s="1"/>
  <c r="E120" i="1" s="1"/>
  <c r="F110" i="1"/>
  <c r="E109" i="1"/>
  <c r="E108" i="1"/>
  <c r="E110" i="1" s="1"/>
  <c r="E104" i="1"/>
  <c r="E103" i="1"/>
  <c r="E102" i="1"/>
  <c r="E101" i="1"/>
  <c r="E100" i="1"/>
  <c r="E99" i="1"/>
  <c r="F98" i="1"/>
  <c r="E98" i="1"/>
  <c r="E97" i="1"/>
  <c r="E96" i="1"/>
  <c r="E95" i="1"/>
  <c r="E94" i="1"/>
  <c r="E93" i="1"/>
  <c r="E92" i="1"/>
  <c r="E91" i="1"/>
  <c r="E90" i="1"/>
  <c r="E89" i="1"/>
  <c r="E88" i="1"/>
  <c r="F87" i="1"/>
  <c r="E87" i="1"/>
  <c r="E86" i="1"/>
  <c r="E85" i="1"/>
  <c r="E84" i="1"/>
  <c r="E83" i="1"/>
  <c r="E82" i="1"/>
  <c r="E81" i="1"/>
  <c r="F80" i="1"/>
  <c r="F105" i="1" s="1"/>
  <c r="E80" i="1"/>
  <c r="E105" i="1" s="1"/>
  <c r="F78" i="1"/>
  <c r="E78" i="1"/>
  <c r="E77" i="1"/>
  <c r="E72" i="1"/>
  <c r="E71" i="1"/>
  <c r="E70" i="1"/>
  <c r="E69" i="1"/>
  <c r="E68" i="1"/>
  <c r="E67" i="1"/>
  <c r="E66" i="1"/>
  <c r="E65" i="1"/>
  <c r="E64" i="1"/>
  <c r="E63" i="1"/>
  <c r="F62" i="1"/>
  <c r="E62" i="1"/>
  <c r="E61" i="1"/>
  <c r="E60" i="1"/>
  <c r="E59" i="1"/>
  <c r="E58" i="1"/>
  <c r="E57" i="1"/>
  <c r="E56" i="1"/>
  <c r="F55" i="1"/>
  <c r="F73" i="1" s="1"/>
  <c r="F74" i="1" s="1"/>
  <c r="E55" i="1"/>
  <c r="E73" i="1" s="1"/>
  <c r="F52" i="1"/>
  <c r="E51" i="1"/>
  <c r="E50" i="1"/>
  <c r="E49" i="1"/>
  <c r="E48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F27" i="1"/>
  <c r="E27" i="1"/>
  <c r="E26" i="1"/>
  <c r="E25" i="1"/>
  <c r="E24" i="1"/>
  <c r="E23" i="1"/>
  <c r="F22" i="1"/>
  <c r="E22" i="1"/>
  <c r="E52" i="1" s="1"/>
  <c r="F19" i="1"/>
  <c r="E18" i="1"/>
  <c r="E17" i="1"/>
  <c r="E16" i="1"/>
  <c r="E15" i="1"/>
  <c r="E14" i="1"/>
  <c r="E13" i="1"/>
  <c r="E12" i="1"/>
  <c r="E11" i="1"/>
  <c r="E19" i="1" s="1"/>
  <c r="F8" i="1"/>
  <c r="E8" i="1"/>
  <c r="E7" i="1"/>
  <c r="A1" i="1"/>
  <c r="E74" i="1" l="1"/>
  <c r="E127" i="1"/>
  <c r="F120" i="1"/>
  <c r="F127" i="1" s="1"/>
</calcChain>
</file>

<file path=xl/sharedStrings.xml><?xml version="1.0" encoding="utf-8"?>
<sst xmlns="http://schemas.openxmlformats.org/spreadsheetml/2006/main" count="232" uniqueCount="148">
  <si>
    <r>
      <t xml:space="preserve">STATO PATRIMONIALE CONSOLIDATO - ATTIVO 2018
</t>
    </r>
    <r>
      <rPr>
        <sz val="12"/>
        <color indexed="8"/>
        <rFont val="Calibri"/>
        <family val="2"/>
      </rPr>
      <t>Allegato n.11- Rendiconto della gestione</t>
    </r>
  </si>
  <si>
    <t>STATO PATRIMONIALE CONSOLIDATO 
(ATTIVO)</t>
  </si>
  <si>
    <t>riferimento</t>
  </si>
  <si>
    <t>art.2424 CC</t>
  </si>
  <si>
    <t>DM 26/4/95</t>
  </si>
  <si>
    <t>A) CREDITI vs.LO STATO ED ALTRE AMMINISTRAZIONI PUBBLICHE PER LA PARTECIPAZIONE AL FONDO DI DOTAZIONE</t>
  </si>
  <si>
    <t>A</t>
  </si>
  <si>
    <t>TOTALE CREDITI vs PARTECIPANTI (A)</t>
  </si>
  <si>
    <t>B) IMMOBILIZZAZIONI</t>
  </si>
  <si>
    <t>I</t>
  </si>
  <si>
    <t xml:space="preserve"> Immobilizzazioni immateriali</t>
  </si>
  <si>
    <t>BI</t>
  </si>
  <si>
    <t>costi di impianto e di ampliamento</t>
  </si>
  <si>
    <t>BI1</t>
  </si>
  <si>
    <t>costi di ricerca sviluppo e pubblicità</t>
  </si>
  <si>
    <t>BI2</t>
  </si>
  <si>
    <t>diritti di brevetto ed utilizzazione opere dell'ingegno</t>
  </si>
  <si>
    <t>BI3</t>
  </si>
  <si>
    <t>concessioni, licenze, marchi e diritti simile</t>
  </si>
  <si>
    <t>BI4</t>
  </si>
  <si>
    <t>avviamento</t>
  </si>
  <si>
    <t>BI5</t>
  </si>
  <si>
    <t>di cui differenze di annullamento</t>
  </si>
  <si>
    <t>immobilizzazioni in corso ed acconti</t>
  </si>
  <si>
    <t>BI6</t>
  </si>
  <si>
    <t>altre</t>
  </si>
  <si>
    <t>BI7</t>
  </si>
  <si>
    <t>Totale immobilizzazioni immateriali</t>
  </si>
  <si>
    <t>Immobilizzazioni materiali (3)</t>
  </si>
  <si>
    <t>II</t>
  </si>
  <si>
    <t>Beni demaniali</t>
  </si>
  <si>
    <t>1.1</t>
  </si>
  <si>
    <t>Terreni</t>
  </si>
  <si>
    <t>1.2</t>
  </si>
  <si>
    <t>Fabbricati</t>
  </si>
  <si>
    <t>1.3</t>
  </si>
  <si>
    <t>Infrastrutture</t>
  </si>
  <si>
    <t>1.9</t>
  </si>
  <si>
    <t>Altri beni demaniali</t>
  </si>
  <si>
    <t>III</t>
  </si>
  <si>
    <t>Altre immobilizzazioni materiali (3)</t>
  </si>
  <si>
    <t xml:space="preserve"> </t>
  </si>
  <si>
    <t>2.1</t>
  </si>
  <si>
    <t xml:space="preserve">Terreni </t>
  </si>
  <si>
    <t>BII1</t>
  </si>
  <si>
    <t>a</t>
  </si>
  <si>
    <t>di cui in leasing finanziario</t>
  </si>
  <si>
    <t>di cui indisponiili</t>
  </si>
  <si>
    <t>2.2</t>
  </si>
  <si>
    <t>2.3</t>
  </si>
  <si>
    <t>Impianti e macchinari</t>
  </si>
  <si>
    <t>BII2</t>
  </si>
  <si>
    <t>2.4</t>
  </si>
  <si>
    <t>Attrezzature industriali e commerciali</t>
  </si>
  <si>
    <t>BII3</t>
  </si>
  <si>
    <t>2.5</t>
  </si>
  <si>
    <t xml:space="preserve">Mezzi di trasporto </t>
  </si>
  <si>
    <t>2.6</t>
  </si>
  <si>
    <t>Macchine per ufficio e hardware</t>
  </si>
  <si>
    <t>2.7</t>
  </si>
  <si>
    <t>Mobili e arredi</t>
  </si>
  <si>
    <t>2.8</t>
  </si>
  <si>
    <t>2.99</t>
  </si>
  <si>
    <t>Altri beni materiali</t>
  </si>
  <si>
    <t>Immobilizzazioni in corso ed acconti</t>
  </si>
  <si>
    <t>BII5</t>
  </si>
  <si>
    <t>Totale immobilizzazioni materiali</t>
  </si>
  <si>
    <t>IV</t>
  </si>
  <si>
    <t>Immobilizzazioni Finanziarie (1)</t>
  </si>
  <si>
    <t xml:space="preserve">Partecipazioni in </t>
  </si>
  <si>
    <t>BIII1</t>
  </si>
  <si>
    <t>imprese controllate</t>
  </si>
  <si>
    <t>BIII1a</t>
  </si>
  <si>
    <t>di cui esigibili entro l'esercizio successivo</t>
  </si>
  <si>
    <t>b</t>
  </si>
  <si>
    <r>
      <t xml:space="preserve">imprese </t>
    </r>
    <r>
      <rPr>
        <i/>
        <sz val="10"/>
        <rFont val="Arial"/>
        <family val="2"/>
      </rPr>
      <t>partecipate</t>
    </r>
  </si>
  <si>
    <t>BIII1b</t>
  </si>
  <si>
    <t>c</t>
  </si>
  <si>
    <t>altri soggetti</t>
  </si>
  <si>
    <t>Crediti verso</t>
  </si>
  <si>
    <t>BIII2</t>
  </si>
  <si>
    <t>altre amministrazioni pubbliche</t>
  </si>
  <si>
    <t>BIII2a</t>
  </si>
  <si>
    <r>
      <t xml:space="preserve">imprese </t>
    </r>
    <r>
      <rPr>
        <i/>
        <sz val="10"/>
        <rFont val="Arial"/>
        <family val="2"/>
      </rPr>
      <t xml:space="preserve"> partecipate</t>
    </r>
  </si>
  <si>
    <t>BIII2b</t>
  </si>
  <si>
    <t>d</t>
  </si>
  <si>
    <t xml:space="preserve">altri soggetti </t>
  </si>
  <si>
    <t>BIII2c BIII2d</t>
  </si>
  <si>
    <t>BIII2d</t>
  </si>
  <si>
    <t>Altri titoli</t>
  </si>
  <si>
    <t>BIII3</t>
  </si>
  <si>
    <t>Totale immobilizzazioni finanziarie</t>
  </si>
  <si>
    <t>TOTALE IMMOBILIZZAZIONI (B)</t>
  </si>
  <si>
    <t>C) ATTIVO CIRCOLANTE</t>
  </si>
  <si>
    <t>Rimanenze</t>
  </si>
  <si>
    <t>CI</t>
  </si>
  <si>
    <t>Totale</t>
  </si>
  <si>
    <t>Crediti       (2)</t>
  </si>
  <si>
    <t>Crediti di natura tributaria</t>
  </si>
  <si>
    <t>Crediti da tributi destinati al finanziamento della sanità</t>
  </si>
  <si>
    <t>di cui esigibili oltre l'esercizio successivo</t>
  </si>
  <si>
    <t>Altri crediti da tributi</t>
  </si>
  <si>
    <t>Crediti da Fondi perequativi</t>
  </si>
  <si>
    <t>Crediti per trasferimenti e contributi</t>
  </si>
  <si>
    <t>verso amministrazioni pubbliche</t>
  </si>
  <si>
    <t xml:space="preserve">                                                                                                </t>
  </si>
  <si>
    <t>CII2</t>
  </si>
  <si>
    <t>imprese partecipate</t>
  </si>
  <si>
    <t>CII3</t>
  </si>
  <si>
    <t>verso altri soggetti</t>
  </si>
  <si>
    <t>Verso clienti ed utenti</t>
  </si>
  <si>
    <t>CII1</t>
  </si>
  <si>
    <t xml:space="preserve">Altri Crediti </t>
  </si>
  <si>
    <t>CII5</t>
  </si>
  <si>
    <t>verso l'erario</t>
  </si>
  <si>
    <t>per attività svolta per c/terzi</t>
  </si>
  <si>
    <t>altri</t>
  </si>
  <si>
    <t>Totale crediti</t>
  </si>
  <si>
    <t>ATTIVITA' FINANZIARIE CHE NON COSTITUISCONO IMMOBILIZZI</t>
  </si>
  <si>
    <t>partecipazioni</t>
  </si>
  <si>
    <t>CIII1,2,3,4,5</t>
  </si>
  <si>
    <t>CIII1,2,3</t>
  </si>
  <si>
    <t>altri titoli</t>
  </si>
  <si>
    <t>CIII6</t>
  </si>
  <si>
    <t>CIII5</t>
  </si>
  <si>
    <t>Totale attività finanziarie che non costituiscono immobilizzi</t>
  </si>
  <si>
    <t>DISPONIBILITA' LIQUIDE</t>
  </si>
  <si>
    <t>Conto di tesoreria</t>
  </si>
  <si>
    <t>Istituto tesoriere</t>
  </si>
  <si>
    <t>CIV1a</t>
  </si>
  <si>
    <t>presso Banca d'Italia</t>
  </si>
  <si>
    <t>Altri depositi bancari e postali</t>
  </si>
  <si>
    <t>CIV1</t>
  </si>
  <si>
    <t>CIV1b e CIV1c</t>
  </si>
  <si>
    <t>Denaro e valori in cassa</t>
  </si>
  <si>
    <t>CIV2 e CIV3</t>
  </si>
  <si>
    <t>Altri conti presso la tesoreria statale intestati all'ente</t>
  </si>
  <si>
    <t>Totale disponibilità liquide</t>
  </si>
  <si>
    <t>TOTALE ATTIVO CIRCOLANTE (C)</t>
  </si>
  <si>
    <t>D) RATEI E RISCONTI</t>
  </si>
  <si>
    <t xml:space="preserve">Ratei attivi </t>
  </si>
  <si>
    <t>D</t>
  </si>
  <si>
    <t>Risconti attivi</t>
  </si>
  <si>
    <t>TOTALE RATEI E RISCONTI  D)</t>
  </si>
  <si>
    <t xml:space="preserve">TOTALE DELL'ATTIVO </t>
  </si>
  <si>
    <t>(1) con separata indicazione degli importi esigibili entro l'esercizio successivo</t>
  </si>
  <si>
    <t>(2) con separata indicazione degli importi esigibili oltre l'esercizio successivo</t>
  </si>
  <si>
    <t>(3) con separata indicazione degli importi relativi  a beni indisponibili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</si>
</sst>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.00_ ;[Red]\-0.00\ "/>
    <numFmt numFmtId="165" formatCode="0_ ;[Red]\-0\ "/>
    <numFmt numFmtId="166" formatCode="#,##0.00_ ;[Red]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6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Arial"/>
      <family val="2"/>
    </font>
    <font>
      <i/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6" fillId="0" borderId="0" xfId="0" applyFont="1" applyFill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8" fillId="0" borderId="0" xfId="1" applyFont="1" applyFill="1" applyProtection="1"/>
    <xf numFmtId="0" fontId="10" fillId="0" borderId="0" xfId="2" applyFont="1" applyBorder="1" applyAlignment="1" applyProtection="1">
      <alignment horizontal="right" vertical="top"/>
    </xf>
    <xf numFmtId="0" fontId="0" fillId="0" borderId="0" xfId="0" applyProtection="1"/>
    <xf numFmtId="164" fontId="0" fillId="0" borderId="0" xfId="0" applyNumberFormat="1" applyProtection="1"/>
    <xf numFmtId="0" fontId="11" fillId="0" borderId="0" xfId="2" applyFont="1" applyBorder="1" applyAlignment="1" applyProtection="1">
      <alignment horizontal="right" vertical="top"/>
    </xf>
    <xf numFmtId="0" fontId="0" fillId="0" borderId="1" xfId="0" applyFill="1" applyBorder="1" applyAlignment="1" applyProtection="1">
      <alignment horizontal="right"/>
    </xf>
    <xf numFmtId="0" fontId="0" fillId="0" borderId="2" xfId="0" applyFill="1" applyBorder="1" applyProtection="1"/>
    <xf numFmtId="0" fontId="0" fillId="0" borderId="3" xfId="0" applyFill="1" applyBorder="1" applyProtection="1"/>
    <xf numFmtId="0" fontId="12" fillId="0" borderId="2" xfId="0" applyFont="1" applyFill="1" applyBorder="1" applyAlignment="1" applyProtection="1">
      <alignment wrapText="1"/>
    </xf>
    <xf numFmtId="165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Protection="1"/>
    <xf numFmtId="0" fontId="12" fillId="0" borderId="5" xfId="0" applyFont="1" applyFill="1" applyBorder="1" applyProtection="1"/>
    <xf numFmtId="0" fontId="0" fillId="0" borderId="6" xfId="0" applyFill="1" applyBorder="1" applyAlignment="1" applyProtection="1">
      <alignment horizontal="right"/>
    </xf>
    <xf numFmtId="0" fontId="0" fillId="0" borderId="7" xfId="0" applyFill="1" applyBorder="1" applyProtection="1"/>
    <xf numFmtId="0" fontId="0" fillId="0" borderId="8" xfId="0" applyFill="1" applyBorder="1" applyProtection="1"/>
    <xf numFmtId="165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Protection="1"/>
    <xf numFmtId="0" fontId="12" fillId="0" borderId="10" xfId="0" applyFont="1" applyFill="1" applyBorder="1" applyProtection="1"/>
    <xf numFmtId="0" fontId="0" fillId="0" borderId="11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12" xfId="0" applyFill="1" applyBorder="1" applyProtection="1"/>
    <xf numFmtId="0" fontId="13" fillId="0" borderId="0" xfId="0" applyFont="1" applyFill="1" applyBorder="1" applyAlignment="1" applyProtection="1">
      <alignment wrapText="1"/>
    </xf>
    <xf numFmtId="166" fontId="1" fillId="0" borderId="13" xfId="3" applyNumberFormat="1" applyFont="1" applyFill="1" applyBorder="1" applyAlignment="1" applyProtection="1">
      <alignment horizontal="right" vertical="center" wrapText="1"/>
    </xf>
    <xf numFmtId="166" fontId="1" fillId="0" borderId="13" xfId="3" applyNumberFormat="1" applyFont="1" applyFill="1" applyBorder="1" applyAlignment="1" applyProtection="1">
      <alignment horizontal="right" vertical="center" wrapText="1"/>
      <protection locked="0"/>
    </xf>
    <xf numFmtId="0" fontId="14" fillId="0" borderId="13" xfId="0" applyFont="1" applyFill="1" applyBorder="1" applyAlignment="1" applyProtection="1">
      <alignment horizontal="left" wrapText="1"/>
    </xf>
    <xf numFmtId="0" fontId="14" fillId="0" borderId="14" xfId="0" applyFont="1" applyFill="1" applyBorder="1" applyAlignment="1" applyProtection="1">
      <alignment horizontal="left"/>
    </xf>
    <xf numFmtId="0" fontId="15" fillId="0" borderId="15" xfId="1" applyFont="1" applyFill="1" applyBorder="1" applyAlignment="1" applyProtection="1">
      <alignment horizontal="right" vertical="center" wrapText="1"/>
    </xf>
    <xf numFmtId="166" fontId="1" fillId="0" borderId="16" xfId="3" applyNumberFormat="1" applyFont="1" applyFill="1" applyBorder="1" applyAlignment="1" applyProtection="1">
      <alignment horizontal="right" vertical="center"/>
    </xf>
    <xf numFmtId="41" fontId="16" fillId="0" borderId="16" xfId="4" applyFont="1" applyFill="1" applyBorder="1" applyAlignment="1" applyProtection="1">
      <alignment horizontal="center"/>
    </xf>
    <xf numFmtId="41" fontId="16" fillId="0" borderId="17" xfId="1" applyNumberFormat="1" applyFont="1" applyFill="1" applyBorder="1" applyAlignment="1" applyProtection="1">
      <alignment horizontal="center"/>
    </xf>
    <xf numFmtId="0" fontId="15" fillId="0" borderId="0" xfId="1" applyFont="1" applyFill="1" applyBorder="1" applyProtection="1"/>
    <xf numFmtId="166" fontId="1" fillId="0" borderId="13" xfId="3" applyNumberFormat="1" applyFont="1" applyFill="1" applyBorder="1" applyAlignment="1" applyProtection="1">
      <alignment horizontal="right" vertical="center"/>
    </xf>
    <xf numFmtId="166" fontId="1" fillId="0" borderId="13" xfId="3" applyNumberFormat="1" applyFont="1" applyFill="1" applyBorder="1" applyAlignment="1" applyProtection="1">
      <alignment horizontal="right"/>
    </xf>
    <xf numFmtId="0" fontId="14" fillId="0" borderId="13" xfId="0" applyFont="1" applyFill="1" applyBorder="1" applyProtection="1"/>
    <xf numFmtId="0" fontId="14" fillId="0" borderId="14" xfId="0" applyFont="1" applyFill="1" applyBorder="1" applyProtection="1"/>
    <xf numFmtId="0" fontId="17" fillId="0" borderId="0" xfId="0" applyFont="1" applyFill="1" applyBorder="1" applyProtection="1"/>
    <xf numFmtId="0" fontId="14" fillId="0" borderId="18" xfId="0" applyFont="1" applyFill="1" applyBorder="1" applyProtection="1"/>
    <xf numFmtId="0" fontId="8" fillId="0" borderId="0" xfId="0" applyFont="1" applyFill="1" applyBorder="1" applyProtection="1"/>
    <xf numFmtId="0" fontId="18" fillId="0" borderId="14" xfId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wrapText="1"/>
    </xf>
    <xf numFmtId="0" fontId="19" fillId="0" borderId="11" xfId="1" applyFont="1" applyFill="1" applyBorder="1" applyAlignment="1" applyProtection="1">
      <alignment horizontal="right"/>
    </xf>
    <xf numFmtId="0" fontId="19" fillId="0" borderId="0" xfId="1" applyFont="1" applyFill="1" applyBorder="1" applyProtection="1"/>
    <xf numFmtId="0" fontId="19" fillId="0" borderId="12" xfId="1" applyFont="1" applyFill="1" applyBorder="1" applyProtection="1"/>
    <xf numFmtId="0" fontId="15" fillId="0" borderId="0" xfId="1" applyFont="1" applyFill="1" applyBorder="1" applyAlignment="1" applyProtection="1">
      <alignment horizontal="right"/>
    </xf>
    <xf numFmtId="41" fontId="20" fillId="0" borderId="16" xfId="4" applyFont="1" applyFill="1" applyBorder="1" applyAlignment="1" applyProtection="1">
      <alignment horizontal="center"/>
    </xf>
    <xf numFmtId="0" fontId="20" fillId="0" borderId="17" xfId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right" wrapText="1"/>
    </xf>
    <xf numFmtId="0" fontId="8" fillId="0" borderId="12" xfId="0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wrapText="1"/>
    </xf>
    <xf numFmtId="0" fontId="19" fillId="0" borderId="11" xfId="1" applyFont="1" applyFill="1" applyBorder="1" applyAlignment="1" applyProtection="1">
      <alignment horizontal="right" wrapText="1"/>
    </xf>
    <xf numFmtId="0" fontId="19" fillId="0" borderId="12" xfId="1" applyFont="1" applyFill="1" applyBorder="1" applyAlignment="1" applyProtection="1">
      <alignment wrapText="1"/>
    </xf>
    <xf numFmtId="0" fontId="19" fillId="0" borderId="0" xfId="1" applyFont="1" applyFill="1" applyBorder="1" applyAlignment="1" applyProtection="1">
      <alignment wrapText="1"/>
    </xf>
    <xf numFmtId="0" fontId="20" fillId="0" borderId="13" xfId="1" applyFont="1" applyFill="1" applyBorder="1" applyProtection="1"/>
    <xf numFmtId="0" fontId="20" fillId="0" borderId="18" xfId="1" applyFont="1" applyFill="1" applyBorder="1" applyProtection="1"/>
    <xf numFmtId="0" fontId="21" fillId="0" borderId="0" xfId="0" applyFont="1" applyFill="1" applyBorder="1" applyAlignment="1" applyProtection="1">
      <alignment wrapText="1"/>
    </xf>
    <xf numFmtId="0" fontId="22" fillId="0" borderId="0" xfId="0" applyFont="1" applyFill="1" applyBorder="1" applyAlignment="1" applyProtection="1">
      <alignment wrapText="1"/>
    </xf>
    <xf numFmtId="0" fontId="8" fillId="0" borderId="11" xfId="0" quotePrefix="1" applyFont="1" applyFill="1" applyBorder="1" applyAlignment="1" applyProtection="1">
      <alignment horizontal="right" wrapText="1"/>
    </xf>
    <xf numFmtId="0" fontId="19" fillId="0" borderId="11" xfId="1" quotePrefix="1" applyFont="1" applyFill="1" applyBorder="1" applyAlignment="1" applyProtection="1">
      <alignment horizontal="right" wrapText="1"/>
    </xf>
    <xf numFmtId="41" fontId="14" fillId="0" borderId="16" xfId="0" applyNumberFormat="1" applyFont="1" applyFill="1" applyBorder="1" applyProtection="1"/>
    <xf numFmtId="41" fontId="14" fillId="0" borderId="19" xfId="0" applyNumberFormat="1" applyFont="1" applyFill="1" applyBorder="1" applyProtection="1"/>
    <xf numFmtId="0" fontId="8" fillId="0" borderId="11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wrapText="1"/>
    </xf>
    <xf numFmtId="0" fontId="8" fillId="0" borderId="12" xfId="0" applyFont="1" applyFill="1" applyBorder="1" applyProtection="1"/>
    <xf numFmtId="0" fontId="21" fillId="0" borderId="0" xfId="0" applyFont="1" applyFill="1" applyBorder="1" applyProtection="1"/>
    <xf numFmtId="0" fontId="8" fillId="0" borderId="13" xfId="0" applyFont="1" applyFill="1" applyBorder="1" applyProtection="1"/>
    <xf numFmtId="0" fontId="8" fillId="0" borderId="18" xfId="0" applyFont="1" applyFill="1" applyBorder="1" applyProtection="1"/>
    <xf numFmtId="0" fontId="22" fillId="0" borderId="0" xfId="0" applyFont="1" applyFill="1" applyBorder="1" applyProtection="1"/>
    <xf numFmtId="0" fontId="12" fillId="0" borderId="12" xfId="0" applyFont="1" applyFill="1" applyBorder="1" applyAlignment="1" applyProtection="1">
      <alignment horizontal="right"/>
    </xf>
    <xf numFmtId="166" fontId="1" fillId="0" borderId="20" xfId="3" applyNumberFormat="1" applyFont="1" applyFill="1" applyBorder="1" applyAlignment="1" applyProtection="1">
      <alignment horizontal="right" vertical="center"/>
    </xf>
    <xf numFmtId="41" fontId="14" fillId="0" borderId="20" xfId="0" applyNumberFormat="1" applyFont="1" applyFill="1" applyBorder="1" applyProtection="1"/>
    <xf numFmtId="41" fontId="14" fillId="0" borderId="21" xfId="0" applyNumberFormat="1" applyFont="1" applyFill="1" applyBorder="1" applyProtection="1"/>
    <xf numFmtId="0" fontId="0" fillId="0" borderId="22" xfId="0" applyFill="1" applyBorder="1" applyAlignment="1" applyProtection="1">
      <alignment horizontal="right"/>
    </xf>
    <xf numFmtId="0" fontId="0" fillId="0" borderId="23" xfId="0" applyFill="1" applyBorder="1" applyProtection="1"/>
    <xf numFmtId="0" fontId="0" fillId="0" borderId="24" xfId="0" applyFill="1" applyBorder="1" applyProtection="1"/>
    <xf numFmtId="0" fontId="12" fillId="0" borderId="23" xfId="0" applyFont="1" applyFill="1" applyBorder="1" applyAlignment="1" applyProtection="1">
      <alignment horizontal="right" vertical="center"/>
    </xf>
    <xf numFmtId="41" fontId="12" fillId="0" borderId="16" xfId="0" applyNumberFormat="1" applyFont="1" applyFill="1" applyBorder="1" applyProtection="1"/>
    <xf numFmtId="41" fontId="12" fillId="0" borderId="17" xfId="0" applyNumberFormat="1" applyFont="1" applyFill="1" applyBorder="1" applyProtection="1"/>
    <xf numFmtId="0" fontId="0" fillId="0" borderId="25" xfId="0" applyFill="1" applyBorder="1" applyAlignment="1" applyProtection="1">
      <alignment horizontal="right"/>
    </xf>
    <xf numFmtId="0" fontId="0" fillId="0" borderId="26" xfId="0" applyFill="1" applyBorder="1" applyProtection="1"/>
    <xf numFmtId="0" fontId="0" fillId="0" borderId="27" xfId="0" applyFill="1" applyBorder="1" applyProtection="1"/>
    <xf numFmtId="166" fontId="1" fillId="0" borderId="20" xfId="3" applyNumberFormat="1" applyFont="1" applyFill="1" applyBorder="1" applyAlignment="1" applyProtection="1">
      <alignment horizontal="right"/>
    </xf>
    <xf numFmtId="0" fontId="14" fillId="0" borderId="20" xfId="0" applyFont="1" applyFill="1" applyBorder="1" applyProtection="1"/>
    <xf numFmtId="0" fontId="14" fillId="0" borderId="21" xfId="0" applyFont="1" applyFill="1" applyBorder="1" applyProtection="1"/>
    <xf numFmtId="0" fontId="12" fillId="0" borderId="0" xfId="0" applyFont="1" applyFill="1" applyBorder="1" applyAlignment="1" applyProtection="1">
      <alignment horizontal="right"/>
    </xf>
    <xf numFmtId="41" fontId="14" fillId="0" borderId="17" xfId="0" applyNumberFormat="1" applyFont="1" applyFill="1" applyBorder="1" applyProtection="1"/>
    <xf numFmtId="0" fontId="19" fillId="0" borderId="0" xfId="1" applyFont="1" applyFill="1" applyBorder="1" applyAlignment="1" applyProtection="1">
      <alignment horizontal="left"/>
    </xf>
    <xf numFmtId="0" fontId="12" fillId="0" borderId="15" xfId="0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166" fontId="1" fillId="0" borderId="28" xfId="3" applyNumberFormat="1" applyFont="1" applyFill="1" applyBorder="1" applyAlignment="1" applyProtection="1">
      <alignment horizontal="right" vertical="center"/>
    </xf>
    <xf numFmtId="166" fontId="1" fillId="0" borderId="16" xfId="3" applyNumberFormat="1" applyFont="1" applyFill="1" applyBorder="1" applyAlignment="1" applyProtection="1">
      <alignment horizontal="right"/>
    </xf>
    <xf numFmtId="41" fontId="14" fillId="0" borderId="29" xfId="0" applyNumberFormat="1" applyFont="1" applyFill="1" applyBorder="1" applyProtection="1"/>
    <xf numFmtId="41" fontId="14" fillId="0" borderId="30" xfId="0" applyNumberFormat="1" applyFont="1" applyFill="1" applyBorder="1" applyProtection="1"/>
    <xf numFmtId="0" fontId="23" fillId="0" borderId="7" xfId="0" applyFont="1" applyFill="1" applyBorder="1" applyAlignment="1" applyProtection="1">
      <alignment horizontal="right"/>
    </xf>
    <xf numFmtId="166" fontId="24" fillId="0" borderId="31" xfId="3" applyNumberFormat="1" applyFont="1" applyFill="1" applyBorder="1" applyAlignment="1" applyProtection="1">
      <alignment horizontal="right" vertical="center"/>
    </xf>
    <xf numFmtId="41" fontId="12" fillId="0" borderId="31" xfId="0" applyNumberFormat="1" applyFont="1" applyFill="1" applyBorder="1" applyProtection="1"/>
    <xf numFmtId="41" fontId="12" fillId="0" borderId="32" xfId="0" applyNumberFormat="1" applyFont="1" applyFill="1" applyBorder="1" applyProtection="1"/>
    <xf numFmtId="0" fontId="0" fillId="0" borderId="0" xfId="0" applyFill="1" applyAlignment="1" applyProtection="1">
      <alignment horizontal="right"/>
    </xf>
    <xf numFmtId="0" fontId="0" fillId="0" borderId="0" xfId="0" applyFill="1" applyProtection="1"/>
    <xf numFmtId="164" fontId="0" fillId="0" borderId="0" xfId="0" applyNumberFormat="1" applyFill="1" applyBorder="1" applyProtection="1"/>
    <xf numFmtId="0" fontId="14" fillId="0" borderId="0" xfId="0" applyFont="1" applyFill="1" applyProtection="1"/>
    <xf numFmtId="0" fontId="25" fillId="0" borderId="0" xfId="1" applyFont="1" applyFill="1" applyProtection="1"/>
    <xf numFmtId="164" fontId="0" fillId="0" borderId="0" xfId="0" applyNumberFormat="1" applyFill="1" applyProtection="1"/>
    <xf numFmtId="0" fontId="25" fillId="0" borderId="0" xfId="1" applyFont="1" applyFill="1" applyAlignment="1" applyProtection="1">
      <alignment horizontal="right"/>
    </xf>
    <xf numFmtId="164" fontId="25" fillId="0" borderId="0" xfId="1" applyNumberFormat="1" applyFont="1" applyFill="1" applyProtection="1"/>
    <xf numFmtId="0" fontId="26" fillId="0" borderId="0" xfId="1" applyFont="1" applyFill="1" applyProtection="1"/>
    <xf numFmtId="166" fontId="26" fillId="0" borderId="0" xfId="1" applyNumberFormat="1" applyFont="1" applyFill="1" applyProtection="1"/>
    <xf numFmtId="164" fontId="8" fillId="0" borderId="0" xfId="1" applyNumberFormat="1" applyFont="1" applyFill="1" applyProtection="1"/>
    <xf numFmtId="0" fontId="8" fillId="0" borderId="0" xfId="1" applyFont="1" applyFill="1" applyAlignment="1" applyProtection="1">
      <alignment horizontal="right"/>
    </xf>
  </cellXfs>
  <cellStyles count="5">
    <cellStyle name="Migliaia [0] 2" xfId="4"/>
    <cellStyle name="Migliaia 2" xfId="3"/>
    <cellStyle name="Normale" xfId="0" builtinId="0"/>
    <cellStyle name="Normale 3" xfId="1"/>
    <cellStyle name="Normale_All X - risultato d'amministrazione e fondo pluriennale nel 2014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rea%20Ragioneria\Ufficio%20Ragioneria%201\BILANCIO%20CONSOLIDATO%202018\DOCUMENTI%20DATAGRAPH\BILANCIO%20CONSOLIDATO%202018%20COMUNE%20DI%20VEDANO%20AL%20LAMBRO%20VERSIONE%2001%20del%2010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-BDAP"/>
      <sheetName val="SPA-BDAP"/>
      <sheetName val="SPP-BDAP"/>
      <sheetName val="CE-CONS"/>
      <sheetName val="SPA-CONS"/>
      <sheetName val="SPP-CONS"/>
      <sheetName val="LEGENDA"/>
      <sheetName val="Problemi"/>
      <sheetName val="PN_RETT"/>
      <sheetName val="PN_ELI"/>
      <sheetName val="PN_DIFFCON"/>
      <sheetName val="PARTEC"/>
      <sheetName val="DIFFCONS"/>
      <sheetName val="CE - Fase 0"/>
      <sheetName val="SPA - Fase 0"/>
      <sheetName val="SPP - fase 0"/>
      <sheetName val="CE - Fase 1"/>
      <sheetName val="SPA - Fase 1"/>
      <sheetName val="SPP - fase 1"/>
      <sheetName val="CE - Fase 2"/>
      <sheetName val="SPA - Fase 2"/>
      <sheetName val="SPP - fase 2"/>
      <sheetName val="CE - Fase 3"/>
      <sheetName val="SPA - Fase 3"/>
      <sheetName val="SPP - fase 3"/>
      <sheetName val="EQUI"/>
      <sheetName val="S-ATT-REV"/>
      <sheetName val="S-PAS-REV"/>
      <sheetName val="S-ECO-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C1" t="str">
            <v>Comune di Vedano al Lambro</v>
          </cell>
          <cell r="E1" t="str">
            <v>Provincia di Monza-Brianza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M9">
            <v>3974993.88</v>
          </cell>
        </row>
      </sheetData>
      <sheetData sheetId="23">
        <row r="7">
          <cell r="BN7">
            <v>817.88</v>
          </cell>
        </row>
        <row r="12">
          <cell r="BN12">
            <v>172.98</v>
          </cell>
        </row>
        <row r="13">
          <cell r="BN13">
            <v>40.98</v>
          </cell>
        </row>
        <row r="14">
          <cell r="BN14">
            <v>49823.64</v>
          </cell>
        </row>
        <row r="15">
          <cell r="BN15">
            <v>3801.06</v>
          </cell>
        </row>
        <row r="16">
          <cell r="BN16">
            <v>18.14</v>
          </cell>
        </row>
        <row r="17">
          <cell r="BN17">
            <v>0</v>
          </cell>
        </row>
        <row r="18">
          <cell r="BN18">
            <v>95839.92</v>
          </cell>
        </row>
        <row r="19">
          <cell r="BN19">
            <v>282559.02999999997</v>
          </cell>
        </row>
        <row r="24">
          <cell r="BN24">
            <v>61357.930000000008</v>
          </cell>
        </row>
        <row r="25">
          <cell r="BN25">
            <v>1014372.28</v>
          </cell>
        </row>
        <row r="26">
          <cell r="BN26">
            <v>5867463.2199999997</v>
          </cell>
        </row>
        <row r="27">
          <cell r="BN27">
            <v>0</v>
          </cell>
        </row>
        <row r="28">
          <cell r="BN28">
            <v>9959828.379999999</v>
          </cell>
        </row>
        <row r="29">
          <cell r="BN29">
            <v>420844.71</v>
          </cell>
        </row>
        <row r="30">
          <cell r="BN30">
            <v>0</v>
          </cell>
        </row>
        <row r="31">
          <cell r="BN31">
            <v>0</v>
          </cell>
        </row>
        <row r="32">
          <cell r="BN32">
            <v>7393725.6299999999</v>
          </cell>
        </row>
        <row r="33">
          <cell r="BN33">
            <v>0</v>
          </cell>
        </row>
        <row r="34">
          <cell r="BN34">
            <v>0</v>
          </cell>
        </row>
        <row r="35">
          <cell r="BN35">
            <v>1916832.7199999997</v>
          </cell>
        </row>
        <row r="36">
          <cell r="BN36">
            <v>0</v>
          </cell>
        </row>
        <row r="37">
          <cell r="BN37">
            <v>0</v>
          </cell>
        </row>
        <row r="38">
          <cell r="BN38">
            <v>97487.06</v>
          </cell>
        </row>
        <row r="39">
          <cell r="BN39">
            <v>0</v>
          </cell>
        </row>
        <row r="40">
          <cell r="BN40">
            <v>20676.37</v>
          </cell>
        </row>
        <row r="41">
          <cell r="BN41">
            <v>0</v>
          </cell>
        </row>
        <row r="42">
          <cell r="BN42">
            <v>39737.799999999996</v>
          </cell>
        </row>
        <row r="43">
          <cell r="BN43">
            <v>0</v>
          </cell>
        </row>
        <row r="44">
          <cell r="BN44">
            <v>40120.639999999999</v>
          </cell>
        </row>
        <row r="45">
          <cell r="BN45">
            <v>0</v>
          </cell>
        </row>
        <row r="46">
          <cell r="BN46">
            <v>0</v>
          </cell>
        </row>
        <row r="47">
          <cell r="BN47">
            <v>0</v>
          </cell>
        </row>
        <row r="49">
          <cell r="BN49">
            <v>30403.449999999997</v>
          </cell>
        </row>
        <row r="50">
          <cell r="BN50">
            <v>0</v>
          </cell>
        </row>
        <row r="51">
          <cell r="BN51">
            <v>635401.32999999996</v>
          </cell>
        </row>
        <row r="52">
          <cell r="BN52">
            <v>0</v>
          </cell>
        </row>
        <row r="56">
          <cell r="BN56">
            <v>344482.62999999989</v>
          </cell>
        </row>
        <row r="57">
          <cell r="BN57">
            <v>0</v>
          </cell>
        </row>
        <row r="58">
          <cell r="BN58">
            <v>0</v>
          </cell>
        </row>
        <row r="59">
          <cell r="BN59">
            <v>341073.64999999991</v>
          </cell>
        </row>
        <row r="60">
          <cell r="BN60">
            <v>0</v>
          </cell>
        </row>
        <row r="61">
          <cell r="BN61">
            <v>3408.98</v>
          </cell>
        </row>
        <row r="62">
          <cell r="BN62">
            <v>0</v>
          </cell>
        </row>
        <row r="63">
          <cell r="BN63">
            <v>11674.4</v>
          </cell>
        </row>
        <row r="64">
          <cell r="BN64">
            <v>0</v>
          </cell>
        </row>
        <row r="65">
          <cell r="BN65">
            <v>0</v>
          </cell>
        </row>
        <row r="66">
          <cell r="BN66">
            <v>0</v>
          </cell>
        </row>
        <row r="67">
          <cell r="BN67">
            <v>0</v>
          </cell>
        </row>
        <row r="68">
          <cell r="BN68">
            <v>0</v>
          </cell>
        </row>
        <row r="69">
          <cell r="BN69">
            <v>0</v>
          </cell>
        </row>
        <row r="70">
          <cell r="BN70">
            <v>11674.4</v>
          </cell>
        </row>
        <row r="71">
          <cell r="BN71">
            <v>0</v>
          </cell>
        </row>
        <row r="72">
          <cell r="BN72">
            <v>359385.56</v>
          </cell>
        </row>
        <row r="73">
          <cell r="BN73">
            <v>0</v>
          </cell>
        </row>
        <row r="79">
          <cell r="BN79">
            <v>36618.32</v>
          </cell>
        </row>
        <row r="82">
          <cell r="BN82">
            <v>888207.81</v>
          </cell>
        </row>
        <row r="83">
          <cell r="BN83">
            <v>0</v>
          </cell>
        </row>
        <row r="84">
          <cell r="BN84">
            <v>0</v>
          </cell>
        </row>
        <row r="85">
          <cell r="BN85">
            <v>888207.81</v>
          </cell>
        </row>
        <row r="86">
          <cell r="BN86">
            <v>0</v>
          </cell>
        </row>
        <row r="87">
          <cell r="BN87">
            <v>0</v>
          </cell>
        </row>
        <row r="88">
          <cell r="BN88">
            <v>0</v>
          </cell>
        </row>
        <row r="89">
          <cell r="BN89">
            <v>160525.45000000001</v>
          </cell>
        </row>
        <row r="90">
          <cell r="BN90">
            <v>160525.45000000001</v>
          </cell>
        </row>
        <row r="91">
          <cell r="BN91">
            <v>0</v>
          </cell>
        </row>
        <row r="92">
          <cell r="BN92">
            <v>0</v>
          </cell>
        </row>
        <row r="93">
          <cell r="BN93">
            <v>0</v>
          </cell>
        </row>
        <row r="94">
          <cell r="BN94">
            <v>0</v>
          </cell>
        </row>
        <row r="95">
          <cell r="BN95">
            <v>0</v>
          </cell>
        </row>
        <row r="96">
          <cell r="BN96">
            <v>0</v>
          </cell>
        </row>
        <row r="97">
          <cell r="BN97">
            <v>0</v>
          </cell>
        </row>
        <row r="98">
          <cell r="BN98">
            <v>959150.75000000012</v>
          </cell>
        </row>
        <row r="99">
          <cell r="BN99">
            <v>0</v>
          </cell>
        </row>
        <row r="100">
          <cell r="BN100">
            <v>628539.68999999994</v>
          </cell>
        </row>
        <row r="101">
          <cell r="BN101">
            <v>216507.4</v>
          </cell>
        </row>
        <row r="102">
          <cell r="BN102">
            <v>121931.42</v>
          </cell>
        </row>
        <row r="103">
          <cell r="BN103">
            <v>1952</v>
          </cell>
        </row>
        <row r="104">
          <cell r="BN104">
            <v>0</v>
          </cell>
        </row>
        <row r="105">
          <cell r="BN105">
            <v>410080.29</v>
          </cell>
        </row>
        <row r="106">
          <cell r="BN106">
            <v>0</v>
          </cell>
        </row>
        <row r="110">
          <cell r="BN110">
            <v>0</v>
          </cell>
        </row>
        <row r="111">
          <cell r="BN111">
            <v>130395.38</v>
          </cell>
        </row>
        <row r="115">
          <cell r="BN115">
            <v>3241228.44</v>
          </cell>
        </row>
        <row r="116">
          <cell r="BN116">
            <v>3241228.44</v>
          </cell>
        </row>
        <row r="117">
          <cell r="BN117">
            <v>0</v>
          </cell>
        </row>
        <row r="118">
          <cell r="BN118">
            <v>511501.68</v>
          </cell>
        </row>
        <row r="119">
          <cell r="BN119">
            <v>5479.6399999999994</v>
          </cell>
        </row>
        <row r="120">
          <cell r="BN120">
            <v>0</v>
          </cell>
        </row>
        <row r="125">
          <cell r="BN125">
            <v>3850.92</v>
          </cell>
        </row>
        <row r="126">
          <cell r="BN126">
            <v>90387.760000000009</v>
          </cell>
        </row>
      </sheetData>
      <sheetData sheetId="24">
        <row r="8">
          <cell r="BL8">
            <v>5770164.0199999986</v>
          </cell>
        </row>
      </sheetData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workbookViewId="0">
      <selection activeCell="I2" sqref="I2"/>
    </sheetView>
  </sheetViews>
  <sheetFormatPr defaultColWidth="9.109375" defaultRowHeight="13.2" x14ac:dyDescent="0.25"/>
  <cols>
    <col min="1" max="1" width="2.6640625" style="116" customWidth="1"/>
    <col min="2" max="2" width="5.44140625" style="8" customWidth="1"/>
    <col min="3" max="3" width="2" style="8" customWidth="1"/>
    <col min="4" max="4" width="50.44140625" style="8" customWidth="1"/>
    <col min="5" max="6" width="20.6640625" style="115" customWidth="1"/>
    <col min="7" max="8" width="13.6640625" style="8" customWidth="1"/>
    <col min="9" max="9" width="13.33203125" style="8" customWidth="1"/>
    <col min="10" max="256" width="9.109375" style="8"/>
    <col min="257" max="257" width="2.6640625" style="8" customWidth="1"/>
    <col min="258" max="258" width="5.44140625" style="8" customWidth="1"/>
    <col min="259" max="259" width="2" style="8" customWidth="1"/>
    <col min="260" max="260" width="50.44140625" style="8" customWidth="1"/>
    <col min="261" max="262" width="20.6640625" style="8" customWidth="1"/>
    <col min="263" max="264" width="13.6640625" style="8" customWidth="1"/>
    <col min="265" max="265" width="13.33203125" style="8" customWidth="1"/>
    <col min="266" max="512" width="9.109375" style="8"/>
    <col min="513" max="513" width="2.6640625" style="8" customWidth="1"/>
    <col min="514" max="514" width="5.44140625" style="8" customWidth="1"/>
    <col min="515" max="515" width="2" style="8" customWidth="1"/>
    <col min="516" max="516" width="50.44140625" style="8" customWidth="1"/>
    <col min="517" max="518" width="20.6640625" style="8" customWidth="1"/>
    <col min="519" max="520" width="13.6640625" style="8" customWidth="1"/>
    <col min="521" max="521" width="13.33203125" style="8" customWidth="1"/>
    <col min="522" max="768" width="9.109375" style="8"/>
    <col min="769" max="769" width="2.6640625" style="8" customWidth="1"/>
    <col min="770" max="770" width="5.44140625" style="8" customWidth="1"/>
    <col min="771" max="771" width="2" style="8" customWidth="1"/>
    <col min="772" max="772" width="50.44140625" style="8" customWidth="1"/>
    <col min="773" max="774" width="20.6640625" style="8" customWidth="1"/>
    <col min="775" max="776" width="13.6640625" style="8" customWidth="1"/>
    <col min="777" max="777" width="13.33203125" style="8" customWidth="1"/>
    <col min="778" max="1024" width="9.109375" style="8"/>
    <col min="1025" max="1025" width="2.6640625" style="8" customWidth="1"/>
    <col min="1026" max="1026" width="5.44140625" style="8" customWidth="1"/>
    <col min="1027" max="1027" width="2" style="8" customWidth="1"/>
    <col min="1028" max="1028" width="50.44140625" style="8" customWidth="1"/>
    <col min="1029" max="1030" width="20.6640625" style="8" customWidth="1"/>
    <col min="1031" max="1032" width="13.6640625" style="8" customWidth="1"/>
    <col min="1033" max="1033" width="13.33203125" style="8" customWidth="1"/>
    <col min="1034" max="1280" width="9.109375" style="8"/>
    <col min="1281" max="1281" width="2.6640625" style="8" customWidth="1"/>
    <col min="1282" max="1282" width="5.44140625" style="8" customWidth="1"/>
    <col min="1283" max="1283" width="2" style="8" customWidth="1"/>
    <col min="1284" max="1284" width="50.44140625" style="8" customWidth="1"/>
    <col min="1285" max="1286" width="20.6640625" style="8" customWidth="1"/>
    <col min="1287" max="1288" width="13.6640625" style="8" customWidth="1"/>
    <col min="1289" max="1289" width="13.33203125" style="8" customWidth="1"/>
    <col min="1290" max="1536" width="9.109375" style="8"/>
    <col min="1537" max="1537" width="2.6640625" style="8" customWidth="1"/>
    <col min="1538" max="1538" width="5.44140625" style="8" customWidth="1"/>
    <col min="1539" max="1539" width="2" style="8" customWidth="1"/>
    <col min="1540" max="1540" width="50.44140625" style="8" customWidth="1"/>
    <col min="1541" max="1542" width="20.6640625" style="8" customWidth="1"/>
    <col min="1543" max="1544" width="13.6640625" style="8" customWidth="1"/>
    <col min="1545" max="1545" width="13.33203125" style="8" customWidth="1"/>
    <col min="1546" max="1792" width="9.109375" style="8"/>
    <col min="1793" max="1793" width="2.6640625" style="8" customWidth="1"/>
    <col min="1794" max="1794" width="5.44140625" style="8" customWidth="1"/>
    <col min="1795" max="1795" width="2" style="8" customWidth="1"/>
    <col min="1796" max="1796" width="50.44140625" style="8" customWidth="1"/>
    <col min="1797" max="1798" width="20.6640625" style="8" customWidth="1"/>
    <col min="1799" max="1800" width="13.6640625" style="8" customWidth="1"/>
    <col min="1801" max="1801" width="13.33203125" style="8" customWidth="1"/>
    <col min="1802" max="2048" width="9.109375" style="8"/>
    <col min="2049" max="2049" width="2.6640625" style="8" customWidth="1"/>
    <col min="2050" max="2050" width="5.44140625" style="8" customWidth="1"/>
    <col min="2051" max="2051" width="2" style="8" customWidth="1"/>
    <col min="2052" max="2052" width="50.44140625" style="8" customWidth="1"/>
    <col min="2053" max="2054" width="20.6640625" style="8" customWidth="1"/>
    <col min="2055" max="2056" width="13.6640625" style="8" customWidth="1"/>
    <col min="2057" max="2057" width="13.33203125" style="8" customWidth="1"/>
    <col min="2058" max="2304" width="9.109375" style="8"/>
    <col min="2305" max="2305" width="2.6640625" style="8" customWidth="1"/>
    <col min="2306" max="2306" width="5.44140625" style="8" customWidth="1"/>
    <col min="2307" max="2307" width="2" style="8" customWidth="1"/>
    <col min="2308" max="2308" width="50.44140625" style="8" customWidth="1"/>
    <col min="2309" max="2310" width="20.6640625" style="8" customWidth="1"/>
    <col min="2311" max="2312" width="13.6640625" style="8" customWidth="1"/>
    <col min="2313" max="2313" width="13.33203125" style="8" customWidth="1"/>
    <col min="2314" max="2560" width="9.109375" style="8"/>
    <col min="2561" max="2561" width="2.6640625" style="8" customWidth="1"/>
    <col min="2562" max="2562" width="5.44140625" style="8" customWidth="1"/>
    <col min="2563" max="2563" width="2" style="8" customWidth="1"/>
    <col min="2564" max="2564" width="50.44140625" style="8" customWidth="1"/>
    <col min="2565" max="2566" width="20.6640625" style="8" customWidth="1"/>
    <col min="2567" max="2568" width="13.6640625" style="8" customWidth="1"/>
    <col min="2569" max="2569" width="13.33203125" style="8" customWidth="1"/>
    <col min="2570" max="2816" width="9.109375" style="8"/>
    <col min="2817" max="2817" width="2.6640625" style="8" customWidth="1"/>
    <col min="2818" max="2818" width="5.44140625" style="8" customWidth="1"/>
    <col min="2819" max="2819" width="2" style="8" customWidth="1"/>
    <col min="2820" max="2820" width="50.44140625" style="8" customWidth="1"/>
    <col min="2821" max="2822" width="20.6640625" style="8" customWidth="1"/>
    <col min="2823" max="2824" width="13.6640625" style="8" customWidth="1"/>
    <col min="2825" max="2825" width="13.33203125" style="8" customWidth="1"/>
    <col min="2826" max="3072" width="9.109375" style="8"/>
    <col min="3073" max="3073" width="2.6640625" style="8" customWidth="1"/>
    <col min="3074" max="3074" width="5.44140625" style="8" customWidth="1"/>
    <col min="3075" max="3075" width="2" style="8" customWidth="1"/>
    <col min="3076" max="3076" width="50.44140625" style="8" customWidth="1"/>
    <col min="3077" max="3078" width="20.6640625" style="8" customWidth="1"/>
    <col min="3079" max="3080" width="13.6640625" style="8" customWidth="1"/>
    <col min="3081" max="3081" width="13.33203125" style="8" customWidth="1"/>
    <col min="3082" max="3328" width="9.109375" style="8"/>
    <col min="3329" max="3329" width="2.6640625" style="8" customWidth="1"/>
    <col min="3330" max="3330" width="5.44140625" style="8" customWidth="1"/>
    <col min="3331" max="3331" width="2" style="8" customWidth="1"/>
    <col min="3332" max="3332" width="50.44140625" style="8" customWidth="1"/>
    <col min="3333" max="3334" width="20.6640625" style="8" customWidth="1"/>
    <col min="3335" max="3336" width="13.6640625" style="8" customWidth="1"/>
    <col min="3337" max="3337" width="13.33203125" style="8" customWidth="1"/>
    <col min="3338" max="3584" width="9.109375" style="8"/>
    <col min="3585" max="3585" width="2.6640625" style="8" customWidth="1"/>
    <col min="3586" max="3586" width="5.44140625" style="8" customWidth="1"/>
    <col min="3587" max="3587" width="2" style="8" customWidth="1"/>
    <col min="3588" max="3588" width="50.44140625" style="8" customWidth="1"/>
    <col min="3589" max="3590" width="20.6640625" style="8" customWidth="1"/>
    <col min="3591" max="3592" width="13.6640625" style="8" customWidth="1"/>
    <col min="3593" max="3593" width="13.33203125" style="8" customWidth="1"/>
    <col min="3594" max="3840" width="9.109375" style="8"/>
    <col min="3841" max="3841" width="2.6640625" style="8" customWidth="1"/>
    <col min="3842" max="3842" width="5.44140625" style="8" customWidth="1"/>
    <col min="3843" max="3843" width="2" style="8" customWidth="1"/>
    <col min="3844" max="3844" width="50.44140625" style="8" customWidth="1"/>
    <col min="3845" max="3846" width="20.6640625" style="8" customWidth="1"/>
    <col min="3847" max="3848" width="13.6640625" style="8" customWidth="1"/>
    <col min="3849" max="3849" width="13.33203125" style="8" customWidth="1"/>
    <col min="3850" max="4096" width="9.109375" style="8"/>
    <col min="4097" max="4097" width="2.6640625" style="8" customWidth="1"/>
    <col min="4098" max="4098" width="5.44140625" style="8" customWidth="1"/>
    <col min="4099" max="4099" width="2" style="8" customWidth="1"/>
    <col min="4100" max="4100" width="50.44140625" style="8" customWidth="1"/>
    <col min="4101" max="4102" width="20.6640625" style="8" customWidth="1"/>
    <col min="4103" max="4104" width="13.6640625" style="8" customWidth="1"/>
    <col min="4105" max="4105" width="13.33203125" style="8" customWidth="1"/>
    <col min="4106" max="4352" width="9.109375" style="8"/>
    <col min="4353" max="4353" width="2.6640625" style="8" customWidth="1"/>
    <col min="4354" max="4354" width="5.44140625" style="8" customWidth="1"/>
    <col min="4355" max="4355" width="2" style="8" customWidth="1"/>
    <col min="4356" max="4356" width="50.44140625" style="8" customWidth="1"/>
    <col min="4357" max="4358" width="20.6640625" style="8" customWidth="1"/>
    <col min="4359" max="4360" width="13.6640625" style="8" customWidth="1"/>
    <col min="4361" max="4361" width="13.33203125" style="8" customWidth="1"/>
    <col min="4362" max="4608" width="9.109375" style="8"/>
    <col min="4609" max="4609" width="2.6640625" style="8" customWidth="1"/>
    <col min="4610" max="4610" width="5.44140625" style="8" customWidth="1"/>
    <col min="4611" max="4611" width="2" style="8" customWidth="1"/>
    <col min="4612" max="4612" width="50.44140625" style="8" customWidth="1"/>
    <col min="4613" max="4614" width="20.6640625" style="8" customWidth="1"/>
    <col min="4615" max="4616" width="13.6640625" style="8" customWidth="1"/>
    <col min="4617" max="4617" width="13.33203125" style="8" customWidth="1"/>
    <col min="4618" max="4864" width="9.109375" style="8"/>
    <col min="4865" max="4865" width="2.6640625" style="8" customWidth="1"/>
    <col min="4866" max="4866" width="5.44140625" style="8" customWidth="1"/>
    <col min="4867" max="4867" width="2" style="8" customWidth="1"/>
    <col min="4868" max="4868" width="50.44140625" style="8" customWidth="1"/>
    <col min="4869" max="4870" width="20.6640625" style="8" customWidth="1"/>
    <col min="4871" max="4872" width="13.6640625" style="8" customWidth="1"/>
    <col min="4873" max="4873" width="13.33203125" style="8" customWidth="1"/>
    <col min="4874" max="5120" width="9.109375" style="8"/>
    <col min="5121" max="5121" width="2.6640625" style="8" customWidth="1"/>
    <col min="5122" max="5122" width="5.44140625" style="8" customWidth="1"/>
    <col min="5123" max="5123" width="2" style="8" customWidth="1"/>
    <col min="5124" max="5124" width="50.44140625" style="8" customWidth="1"/>
    <col min="5125" max="5126" width="20.6640625" style="8" customWidth="1"/>
    <col min="5127" max="5128" width="13.6640625" style="8" customWidth="1"/>
    <col min="5129" max="5129" width="13.33203125" style="8" customWidth="1"/>
    <col min="5130" max="5376" width="9.109375" style="8"/>
    <col min="5377" max="5377" width="2.6640625" style="8" customWidth="1"/>
    <col min="5378" max="5378" width="5.44140625" style="8" customWidth="1"/>
    <col min="5379" max="5379" width="2" style="8" customWidth="1"/>
    <col min="5380" max="5380" width="50.44140625" style="8" customWidth="1"/>
    <col min="5381" max="5382" width="20.6640625" style="8" customWidth="1"/>
    <col min="5383" max="5384" width="13.6640625" style="8" customWidth="1"/>
    <col min="5385" max="5385" width="13.33203125" style="8" customWidth="1"/>
    <col min="5386" max="5632" width="9.109375" style="8"/>
    <col min="5633" max="5633" width="2.6640625" style="8" customWidth="1"/>
    <col min="5634" max="5634" width="5.44140625" style="8" customWidth="1"/>
    <col min="5635" max="5635" width="2" style="8" customWidth="1"/>
    <col min="5636" max="5636" width="50.44140625" style="8" customWidth="1"/>
    <col min="5637" max="5638" width="20.6640625" style="8" customWidth="1"/>
    <col min="5639" max="5640" width="13.6640625" style="8" customWidth="1"/>
    <col min="5641" max="5641" width="13.33203125" style="8" customWidth="1"/>
    <col min="5642" max="5888" width="9.109375" style="8"/>
    <col min="5889" max="5889" width="2.6640625" style="8" customWidth="1"/>
    <col min="5890" max="5890" width="5.44140625" style="8" customWidth="1"/>
    <col min="5891" max="5891" width="2" style="8" customWidth="1"/>
    <col min="5892" max="5892" width="50.44140625" style="8" customWidth="1"/>
    <col min="5893" max="5894" width="20.6640625" style="8" customWidth="1"/>
    <col min="5895" max="5896" width="13.6640625" style="8" customWidth="1"/>
    <col min="5897" max="5897" width="13.33203125" style="8" customWidth="1"/>
    <col min="5898" max="6144" width="9.109375" style="8"/>
    <col min="6145" max="6145" width="2.6640625" style="8" customWidth="1"/>
    <col min="6146" max="6146" width="5.44140625" style="8" customWidth="1"/>
    <col min="6147" max="6147" width="2" style="8" customWidth="1"/>
    <col min="6148" max="6148" width="50.44140625" style="8" customWidth="1"/>
    <col min="6149" max="6150" width="20.6640625" style="8" customWidth="1"/>
    <col min="6151" max="6152" width="13.6640625" style="8" customWidth="1"/>
    <col min="6153" max="6153" width="13.33203125" style="8" customWidth="1"/>
    <col min="6154" max="6400" width="9.109375" style="8"/>
    <col min="6401" max="6401" width="2.6640625" style="8" customWidth="1"/>
    <col min="6402" max="6402" width="5.44140625" style="8" customWidth="1"/>
    <col min="6403" max="6403" width="2" style="8" customWidth="1"/>
    <col min="6404" max="6404" width="50.44140625" style="8" customWidth="1"/>
    <col min="6405" max="6406" width="20.6640625" style="8" customWidth="1"/>
    <col min="6407" max="6408" width="13.6640625" style="8" customWidth="1"/>
    <col min="6409" max="6409" width="13.33203125" style="8" customWidth="1"/>
    <col min="6410" max="6656" width="9.109375" style="8"/>
    <col min="6657" max="6657" width="2.6640625" style="8" customWidth="1"/>
    <col min="6658" max="6658" width="5.44140625" style="8" customWidth="1"/>
    <col min="6659" max="6659" width="2" style="8" customWidth="1"/>
    <col min="6660" max="6660" width="50.44140625" style="8" customWidth="1"/>
    <col min="6661" max="6662" width="20.6640625" style="8" customWidth="1"/>
    <col min="6663" max="6664" width="13.6640625" style="8" customWidth="1"/>
    <col min="6665" max="6665" width="13.33203125" style="8" customWidth="1"/>
    <col min="6666" max="6912" width="9.109375" style="8"/>
    <col min="6913" max="6913" width="2.6640625" style="8" customWidth="1"/>
    <col min="6914" max="6914" width="5.44140625" style="8" customWidth="1"/>
    <col min="6915" max="6915" width="2" style="8" customWidth="1"/>
    <col min="6916" max="6916" width="50.44140625" style="8" customWidth="1"/>
    <col min="6917" max="6918" width="20.6640625" style="8" customWidth="1"/>
    <col min="6919" max="6920" width="13.6640625" style="8" customWidth="1"/>
    <col min="6921" max="6921" width="13.33203125" style="8" customWidth="1"/>
    <col min="6922" max="7168" width="9.109375" style="8"/>
    <col min="7169" max="7169" width="2.6640625" style="8" customWidth="1"/>
    <col min="7170" max="7170" width="5.44140625" style="8" customWidth="1"/>
    <col min="7171" max="7171" width="2" style="8" customWidth="1"/>
    <col min="7172" max="7172" width="50.44140625" style="8" customWidth="1"/>
    <col min="7173" max="7174" width="20.6640625" style="8" customWidth="1"/>
    <col min="7175" max="7176" width="13.6640625" style="8" customWidth="1"/>
    <col min="7177" max="7177" width="13.33203125" style="8" customWidth="1"/>
    <col min="7178" max="7424" width="9.109375" style="8"/>
    <col min="7425" max="7425" width="2.6640625" style="8" customWidth="1"/>
    <col min="7426" max="7426" width="5.44140625" style="8" customWidth="1"/>
    <col min="7427" max="7427" width="2" style="8" customWidth="1"/>
    <col min="7428" max="7428" width="50.44140625" style="8" customWidth="1"/>
    <col min="7429" max="7430" width="20.6640625" style="8" customWidth="1"/>
    <col min="7431" max="7432" width="13.6640625" style="8" customWidth="1"/>
    <col min="7433" max="7433" width="13.33203125" style="8" customWidth="1"/>
    <col min="7434" max="7680" width="9.109375" style="8"/>
    <col min="7681" max="7681" width="2.6640625" style="8" customWidth="1"/>
    <col min="7682" max="7682" width="5.44140625" style="8" customWidth="1"/>
    <col min="7683" max="7683" width="2" style="8" customWidth="1"/>
    <col min="7684" max="7684" width="50.44140625" style="8" customWidth="1"/>
    <col min="7685" max="7686" width="20.6640625" style="8" customWidth="1"/>
    <col min="7687" max="7688" width="13.6640625" style="8" customWidth="1"/>
    <col min="7689" max="7689" width="13.33203125" style="8" customWidth="1"/>
    <col min="7690" max="7936" width="9.109375" style="8"/>
    <col min="7937" max="7937" width="2.6640625" style="8" customWidth="1"/>
    <col min="7938" max="7938" width="5.44140625" style="8" customWidth="1"/>
    <col min="7939" max="7939" width="2" style="8" customWidth="1"/>
    <col min="7940" max="7940" width="50.44140625" style="8" customWidth="1"/>
    <col min="7941" max="7942" width="20.6640625" style="8" customWidth="1"/>
    <col min="7943" max="7944" width="13.6640625" style="8" customWidth="1"/>
    <col min="7945" max="7945" width="13.33203125" style="8" customWidth="1"/>
    <col min="7946" max="8192" width="9.109375" style="8"/>
    <col min="8193" max="8193" width="2.6640625" style="8" customWidth="1"/>
    <col min="8194" max="8194" width="5.44140625" style="8" customWidth="1"/>
    <col min="8195" max="8195" width="2" style="8" customWidth="1"/>
    <col min="8196" max="8196" width="50.44140625" style="8" customWidth="1"/>
    <col min="8197" max="8198" width="20.6640625" style="8" customWidth="1"/>
    <col min="8199" max="8200" width="13.6640625" style="8" customWidth="1"/>
    <col min="8201" max="8201" width="13.33203125" style="8" customWidth="1"/>
    <col min="8202" max="8448" width="9.109375" style="8"/>
    <col min="8449" max="8449" width="2.6640625" style="8" customWidth="1"/>
    <col min="8450" max="8450" width="5.44140625" style="8" customWidth="1"/>
    <col min="8451" max="8451" width="2" style="8" customWidth="1"/>
    <col min="8452" max="8452" width="50.44140625" style="8" customWidth="1"/>
    <col min="8453" max="8454" width="20.6640625" style="8" customWidth="1"/>
    <col min="8455" max="8456" width="13.6640625" style="8" customWidth="1"/>
    <col min="8457" max="8457" width="13.33203125" style="8" customWidth="1"/>
    <col min="8458" max="8704" width="9.109375" style="8"/>
    <col min="8705" max="8705" width="2.6640625" style="8" customWidth="1"/>
    <col min="8706" max="8706" width="5.44140625" style="8" customWidth="1"/>
    <col min="8707" max="8707" width="2" style="8" customWidth="1"/>
    <col min="8708" max="8708" width="50.44140625" style="8" customWidth="1"/>
    <col min="8709" max="8710" width="20.6640625" style="8" customWidth="1"/>
    <col min="8711" max="8712" width="13.6640625" style="8" customWidth="1"/>
    <col min="8713" max="8713" width="13.33203125" style="8" customWidth="1"/>
    <col min="8714" max="8960" width="9.109375" style="8"/>
    <col min="8961" max="8961" width="2.6640625" style="8" customWidth="1"/>
    <col min="8962" max="8962" width="5.44140625" style="8" customWidth="1"/>
    <col min="8963" max="8963" width="2" style="8" customWidth="1"/>
    <col min="8964" max="8964" width="50.44140625" style="8" customWidth="1"/>
    <col min="8965" max="8966" width="20.6640625" style="8" customWidth="1"/>
    <col min="8967" max="8968" width="13.6640625" style="8" customWidth="1"/>
    <col min="8969" max="8969" width="13.33203125" style="8" customWidth="1"/>
    <col min="8970" max="9216" width="9.109375" style="8"/>
    <col min="9217" max="9217" width="2.6640625" style="8" customWidth="1"/>
    <col min="9218" max="9218" width="5.44140625" style="8" customWidth="1"/>
    <col min="9219" max="9219" width="2" style="8" customWidth="1"/>
    <col min="9220" max="9220" width="50.44140625" style="8" customWidth="1"/>
    <col min="9221" max="9222" width="20.6640625" style="8" customWidth="1"/>
    <col min="9223" max="9224" width="13.6640625" style="8" customWidth="1"/>
    <col min="9225" max="9225" width="13.33203125" style="8" customWidth="1"/>
    <col min="9226" max="9472" width="9.109375" style="8"/>
    <col min="9473" max="9473" width="2.6640625" style="8" customWidth="1"/>
    <col min="9474" max="9474" width="5.44140625" style="8" customWidth="1"/>
    <col min="9475" max="9475" width="2" style="8" customWidth="1"/>
    <col min="9476" max="9476" width="50.44140625" style="8" customWidth="1"/>
    <col min="9477" max="9478" width="20.6640625" style="8" customWidth="1"/>
    <col min="9479" max="9480" width="13.6640625" style="8" customWidth="1"/>
    <col min="9481" max="9481" width="13.33203125" style="8" customWidth="1"/>
    <col min="9482" max="9728" width="9.109375" style="8"/>
    <col min="9729" max="9729" width="2.6640625" style="8" customWidth="1"/>
    <col min="9730" max="9730" width="5.44140625" style="8" customWidth="1"/>
    <col min="9731" max="9731" width="2" style="8" customWidth="1"/>
    <col min="9732" max="9732" width="50.44140625" style="8" customWidth="1"/>
    <col min="9733" max="9734" width="20.6640625" style="8" customWidth="1"/>
    <col min="9735" max="9736" width="13.6640625" style="8" customWidth="1"/>
    <col min="9737" max="9737" width="13.33203125" style="8" customWidth="1"/>
    <col min="9738" max="9984" width="9.109375" style="8"/>
    <col min="9985" max="9985" width="2.6640625" style="8" customWidth="1"/>
    <col min="9986" max="9986" width="5.44140625" style="8" customWidth="1"/>
    <col min="9987" max="9987" width="2" style="8" customWidth="1"/>
    <col min="9988" max="9988" width="50.44140625" style="8" customWidth="1"/>
    <col min="9989" max="9990" width="20.6640625" style="8" customWidth="1"/>
    <col min="9991" max="9992" width="13.6640625" style="8" customWidth="1"/>
    <col min="9993" max="9993" width="13.33203125" style="8" customWidth="1"/>
    <col min="9994" max="10240" width="9.109375" style="8"/>
    <col min="10241" max="10241" width="2.6640625" style="8" customWidth="1"/>
    <col min="10242" max="10242" width="5.44140625" style="8" customWidth="1"/>
    <col min="10243" max="10243" width="2" style="8" customWidth="1"/>
    <col min="10244" max="10244" width="50.44140625" style="8" customWidth="1"/>
    <col min="10245" max="10246" width="20.6640625" style="8" customWidth="1"/>
    <col min="10247" max="10248" width="13.6640625" style="8" customWidth="1"/>
    <col min="10249" max="10249" width="13.33203125" style="8" customWidth="1"/>
    <col min="10250" max="10496" width="9.109375" style="8"/>
    <col min="10497" max="10497" width="2.6640625" style="8" customWidth="1"/>
    <col min="10498" max="10498" width="5.44140625" style="8" customWidth="1"/>
    <col min="10499" max="10499" width="2" style="8" customWidth="1"/>
    <col min="10500" max="10500" width="50.44140625" style="8" customWidth="1"/>
    <col min="10501" max="10502" width="20.6640625" style="8" customWidth="1"/>
    <col min="10503" max="10504" width="13.6640625" style="8" customWidth="1"/>
    <col min="10505" max="10505" width="13.33203125" style="8" customWidth="1"/>
    <col min="10506" max="10752" width="9.109375" style="8"/>
    <col min="10753" max="10753" width="2.6640625" style="8" customWidth="1"/>
    <col min="10754" max="10754" width="5.44140625" style="8" customWidth="1"/>
    <col min="10755" max="10755" width="2" style="8" customWidth="1"/>
    <col min="10756" max="10756" width="50.44140625" style="8" customWidth="1"/>
    <col min="10757" max="10758" width="20.6640625" style="8" customWidth="1"/>
    <col min="10759" max="10760" width="13.6640625" style="8" customWidth="1"/>
    <col min="10761" max="10761" width="13.33203125" style="8" customWidth="1"/>
    <col min="10762" max="11008" width="9.109375" style="8"/>
    <col min="11009" max="11009" width="2.6640625" style="8" customWidth="1"/>
    <col min="11010" max="11010" width="5.44140625" style="8" customWidth="1"/>
    <col min="11011" max="11011" width="2" style="8" customWidth="1"/>
    <col min="11012" max="11012" width="50.44140625" style="8" customWidth="1"/>
    <col min="11013" max="11014" width="20.6640625" style="8" customWidth="1"/>
    <col min="11015" max="11016" width="13.6640625" style="8" customWidth="1"/>
    <col min="11017" max="11017" width="13.33203125" style="8" customWidth="1"/>
    <col min="11018" max="11264" width="9.109375" style="8"/>
    <col min="11265" max="11265" width="2.6640625" style="8" customWidth="1"/>
    <col min="11266" max="11266" width="5.44140625" style="8" customWidth="1"/>
    <col min="11267" max="11267" width="2" style="8" customWidth="1"/>
    <col min="11268" max="11268" width="50.44140625" style="8" customWidth="1"/>
    <col min="11269" max="11270" width="20.6640625" style="8" customWidth="1"/>
    <col min="11271" max="11272" width="13.6640625" style="8" customWidth="1"/>
    <col min="11273" max="11273" width="13.33203125" style="8" customWidth="1"/>
    <col min="11274" max="11520" width="9.109375" style="8"/>
    <col min="11521" max="11521" width="2.6640625" style="8" customWidth="1"/>
    <col min="11522" max="11522" width="5.44140625" style="8" customWidth="1"/>
    <col min="11523" max="11523" width="2" style="8" customWidth="1"/>
    <col min="11524" max="11524" width="50.44140625" style="8" customWidth="1"/>
    <col min="11525" max="11526" width="20.6640625" style="8" customWidth="1"/>
    <col min="11527" max="11528" width="13.6640625" style="8" customWidth="1"/>
    <col min="11529" max="11529" width="13.33203125" style="8" customWidth="1"/>
    <col min="11530" max="11776" width="9.109375" style="8"/>
    <col min="11777" max="11777" width="2.6640625" style="8" customWidth="1"/>
    <col min="11778" max="11778" width="5.44140625" style="8" customWidth="1"/>
    <col min="11779" max="11779" width="2" style="8" customWidth="1"/>
    <col min="11780" max="11780" width="50.44140625" style="8" customWidth="1"/>
    <col min="11781" max="11782" width="20.6640625" style="8" customWidth="1"/>
    <col min="11783" max="11784" width="13.6640625" style="8" customWidth="1"/>
    <col min="11785" max="11785" width="13.33203125" style="8" customWidth="1"/>
    <col min="11786" max="12032" width="9.109375" style="8"/>
    <col min="12033" max="12033" width="2.6640625" style="8" customWidth="1"/>
    <col min="12034" max="12034" width="5.44140625" style="8" customWidth="1"/>
    <col min="12035" max="12035" width="2" style="8" customWidth="1"/>
    <col min="12036" max="12036" width="50.44140625" style="8" customWidth="1"/>
    <col min="12037" max="12038" width="20.6640625" style="8" customWidth="1"/>
    <col min="12039" max="12040" width="13.6640625" style="8" customWidth="1"/>
    <col min="12041" max="12041" width="13.33203125" style="8" customWidth="1"/>
    <col min="12042" max="12288" width="9.109375" style="8"/>
    <col min="12289" max="12289" width="2.6640625" style="8" customWidth="1"/>
    <col min="12290" max="12290" width="5.44140625" style="8" customWidth="1"/>
    <col min="12291" max="12291" width="2" style="8" customWidth="1"/>
    <col min="12292" max="12292" width="50.44140625" style="8" customWidth="1"/>
    <col min="12293" max="12294" width="20.6640625" style="8" customWidth="1"/>
    <col min="12295" max="12296" width="13.6640625" style="8" customWidth="1"/>
    <col min="12297" max="12297" width="13.33203125" style="8" customWidth="1"/>
    <col min="12298" max="12544" width="9.109375" style="8"/>
    <col min="12545" max="12545" width="2.6640625" style="8" customWidth="1"/>
    <col min="12546" max="12546" width="5.44140625" style="8" customWidth="1"/>
    <col min="12547" max="12547" width="2" style="8" customWidth="1"/>
    <col min="12548" max="12548" width="50.44140625" style="8" customWidth="1"/>
    <col min="12549" max="12550" width="20.6640625" style="8" customWidth="1"/>
    <col min="12551" max="12552" width="13.6640625" style="8" customWidth="1"/>
    <col min="12553" max="12553" width="13.33203125" style="8" customWidth="1"/>
    <col min="12554" max="12800" width="9.109375" style="8"/>
    <col min="12801" max="12801" width="2.6640625" style="8" customWidth="1"/>
    <col min="12802" max="12802" width="5.44140625" style="8" customWidth="1"/>
    <col min="12803" max="12803" width="2" style="8" customWidth="1"/>
    <col min="12804" max="12804" width="50.44140625" style="8" customWidth="1"/>
    <col min="12805" max="12806" width="20.6640625" style="8" customWidth="1"/>
    <col min="12807" max="12808" width="13.6640625" style="8" customWidth="1"/>
    <col min="12809" max="12809" width="13.33203125" style="8" customWidth="1"/>
    <col min="12810" max="13056" width="9.109375" style="8"/>
    <col min="13057" max="13057" width="2.6640625" style="8" customWidth="1"/>
    <col min="13058" max="13058" width="5.44140625" style="8" customWidth="1"/>
    <col min="13059" max="13059" width="2" style="8" customWidth="1"/>
    <col min="13060" max="13060" width="50.44140625" style="8" customWidth="1"/>
    <col min="13061" max="13062" width="20.6640625" style="8" customWidth="1"/>
    <col min="13063" max="13064" width="13.6640625" style="8" customWidth="1"/>
    <col min="13065" max="13065" width="13.33203125" style="8" customWidth="1"/>
    <col min="13066" max="13312" width="9.109375" style="8"/>
    <col min="13313" max="13313" width="2.6640625" style="8" customWidth="1"/>
    <col min="13314" max="13314" width="5.44140625" style="8" customWidth="1"/>
    <col min="13315" max="13315" width="2" style="8" customWidth="1"/>
    <col min="13316" max="13316" width="50.44140625" style="8" customWidth="1"/>
    <col min="13317" max="13318" width="20.6640625" style="8" customWidth="1"/>
    <col min="13319" max="13320" width="13.6640625" style="8" customWidth="1"/>
    <col min="13321" max="13321" width="13.33203125" style="8" customWidth="1"/>
    <col min="13322" max="13568" width="9.109375" style="8"/>
    <col min="13569" max="13569" width="2.6640625" style="8" customWidth="1"/>
    <col min="13570" max="13570" width="5.44140625" style="8" customWidth="1"/>
    <col min="13571" max="13571" width="2" style="8" customWidth="1"/>
    <col min="13572" max="13572" width="50.44140625" style="8" customWidth="1"/>
    <col min="13573" max="13574" width="20.6640625" style="8" customWidth="1"/>
    <col min="13575" max="13576" width="13.6640625" style="8" customWidth="1"/>
    <col min="13577" max="13577" width="13.33203125" style="8" customWidth="1"/>
    <col min="13578" max="13824" width="9.109375" style="8"/>
    <col min="13825" max="13825" width="2.6640625" style="8" customWidth="1"/>
    <col min="13826" max="13826" width="5.44140625" style="8" customWidth="1"/>
    <col min="13827" max="13827" width="2" style="8" customWidth="1"/>
    <col min="13828" max="13828" width="50.44140625" style="8" customWidth="1"/>
    <col min="13829" max="13830" width="20.6640625" style="8" customWidth="1"/>
    <col min="13831" max="13832" width="13.6640625" style="8" customWidth="1"/>
    <col min="13833" max="13833" width="13.33203125" style="8" customWidth="1"/>
    <col min="13834" max="14080" width="9.109375" style="8"/>
    <col min="14081" max="14081" width="2.6640625" style="8" customWidth="1"/>
    <col min="14082" max="14082" width="5.44140625" style="8" customWidth="1"/>
    <col min="14083" max="14083" width="2" style="8" customWidth="1"/>
    <col min="14084" max="14084" width="50.44140625" style="8" customWidth="1"/>
    <col min="14085" max="14086" width="20.6640625" style="8" customWidth="1"/>
    <col min="14087" max="14088" width="13.6640625" style="8" customWidth="1"/>
    <col min="14089" max="14089" width="13.33203125" style="8" customWidth="1"/>
    <col min="14090" max="14336" width="9.109375" style="8"/>
    <col min="14337" max="14337" width="2.6640625" style="8" customWidth="1"/>
    <col min="14338" max="14338" width="5.44140625" style="8" customWidth="1"/>
    <col min="14339" max="14339" width="2" style="8" customWidth="1"/>
    <col min="14340" max="14340" width="50.44140625" style="8" customWidth="1"/>
    <col min="14341" max="14342" width="20.6640625" style="8" customWidth="1"/>
    <col min="14343" max="14344" width="13.6640625" style="8" customWidth="1"/>
    <col min="14345" max="14345" width="13.33203125" style="8" customWidth="1"/>
    <col min="14346" max="14592" width="9.109375" style="8"/>
    <col min="14593" max="14593" width="2.6640625" style="8" customWidth="1"/>
    <col min="14594" max="14594" width="5.44140625" style="8" customWidth="1"/>
    <col min="14595" max="14595" width="2" style="8" customWidth="1"/>
    <col min="14596" max="14596" width="50.44140625" style="8" customWidth="1"/>
    <col min="14597" max="14598" width="20.6640625" style="8" customWidth="1"/>
    <col min="14599" max="14600" width="13.6640625" style="8" customWidth="1"/>
    <col min="14601" max="14601" width="13.33203125" style="8" customWidth="1"/>
    <col min="14602" max="14848" width="9.109375" style="8"/>
    <col min="14849" max="14849" width="2.6640625" style="8" customWidth="1"/>
    <col min="14850" max="14850" width="5.44140625" style="8" customWidth="1"/>
    <col min="14851" max="14851" width="2" style="8" customWidth="1"/>
    <col min="14852" max="14852" width="50.44140625" style="8" customWidth="1"/>
    <col min="14853" max="14854" width="20.6640625" style="8" customWidth="1"/>
    <col min="14855" max="14856" width="13.6640625" style="8" customWidth="1"/>
    <col min="14857" max="14857" width="13.33203125" style="8" customWidth="1"/>
    <col min="14858" max="15104" width="9.109375" style="8"/>
    <col min="15105" max="15105" width="2.6640625" style="8" customWidth="1"/>
    <col min="15106" max="15106" width="5.44140625" style="8" customWidth="1"/>
    <col min="15107" max="15107" width="2" style="8" customWidth="1"/>
    <col min="15108" max="15108" width="50.44140625" style="8" customWidth="1"/>
    <col min="15109" max="15110" width="20.6640625" style="8" customWidth="1"/>
    <col min="15111" max="15112" width="13.6640625" style="8" customWidth="1"/>
    <col min="15113" max="15113" width="13.33203125" style="8" customWidth="1"/>
    <col min="15114" max="15360" width="9.109375" style="8"/>
    <col min="15361" max="15361" width="2.6640625" style="8" customWidth="1"/>
    <col min="15362" max="15362" width="5.44140625" style="8" customWidth="1"/>
    <col min="15363" max="15363" width="2" style="8" customWidth="1"/>
    <col min="15364" max="15364" width="50.44140625" style="8" customWidth="1"/>
    <col min="15365" max="15366" width="20.6640625" style="8" customWidth="1"/>
    <col min="15367" max="15368" width="13.6640625" style="8" customWidth="1"/>
    <col min="15369" max="15369" width="13.33203125" style="8" customWidth="1"/>
    <col min="15370" max="15616" width="9.109375" style="8"/>
    <col min="15617" max="15617" width="2.6640625" style="8" customWidth="1"/>
    <col min="15618" max="15618" width="5.44140625" style="8" customWidth="1"/>
    <col min="15619" max="15619" width="2" style="8" customWidth="1"/>
    <col min="15620" max="15620" width="50.44140625" style="8" customWidth="1"/>
    <col min="15621" max="15622" width="20.6640625" style="8" customWidth="1"/>
    <col min="15623" max="15624" width="13.6640625" style="8" customWidth="1"/>
    <col min="15625" max="15625" width="13.33203125" style="8" customWidth="1"/>
    <col min="15626" max="15872" width="9.109375" style="8"/>
    <col min="15873" max="15873" width="2.6640625" style="8" customWidth="1"/>
    <col min="15874" max="15874" width="5.44140625" style="8" customWidth="1"/>
    <col min="15875" max="15875" width="2" style="8" customWidth="1"/>
    <col min="15876" max="15876" width="50.44140625" style="8" customWidth="1"/>
    <col min="15877" max="15878" width="20.6640625" style="8" customWidth="1"/>
    <col min="15879" max="15880" width="13.6640625" style="8" customWidth="1"/>
    <col min="15881" max="15881" width="13.33203125" style="8" customWidth="1"/>
    <col min="15882" max="16128" width="9.109375" style="8"/>
    <col min="16129" max="16129" width="2.6640625" style="8" customWidth="1"/>
    <col min="16130" max="16130" width="5.44140625" style="8" customWidth="1"/>
    <col min="16131" max="16131" width="2" style="8" customWidth="1"/>
    <col min="16132" max="16132" width="50.44140625" style="8" customWidth="1"/>
    <col min="16133" max="16134" width="20.6640625" style="8" customWidth="1"/>
    <col min="16135" max="16136" width="13.6640625" style="8" customWidth="1"/>
    <col min="16137" max="16137" width="13.33203125" style="8" customWidth="1"/>
    <col min="16138" max="16384" width="9.109375" style="8"/>
  </cols>
  <sheetData>
    <row r="1" spans="1:9" s="4" customFormat="1" ht="72.75" customHeight="1" x14ac:dyDescent="0.3">
      <c r="A1" s="1" t="str">
        <f>CONCATENATE('[1]CE - Fase 0'!C1," - ",'[1]CE - Fase 0'!E1," ",'[1]CE - Fase 0'!F1)</f>
        <v xml:space="preserve">Comune di Vedano al Lambro - Provincia di Monza-Brianza </v>
      </c>
      <c r="B1" s="2"/>
      <c r="C1" s="2"/>
      <c r="D1" s="2"/>
      <c r="E1" s="2"/>
      <c r="F1" s="2"/>
      <c r="G1" s="2"/>
      <c r="H1" s="2"/>
      <c r="I1" s="3"/>
    </row>
    <row r="2" spans="1:9" ht="59.25" customHeight="1" x14ac:dyDescent="0.4">
      <c r="A2" s="5" t="s">
        <v>0</v>
      </c>
      <c r="B2" s="6"/>
      <c r="C2" s="6"/>
      <c r="D2" s="6"/>
      <c r="E2" s="6"/>
      <c r="F2" s="6"/>
      <c r="G2" s="6"/>
      <c r="H2" s="6"/>
      <c r="I2" s="7"/>
    </row>
    <row r="3" spans="1:9" ht="15.6" x14ac:dyDescent="0.25">
      <c r="A3" s="9"/>
      <c r="B3" s="9"/>
      <c r="C3" s="9"/>
      <c r="D3" s="9"/>
      <c r="E3" s="9"/>
      <c r="F3" s="9"/>
      <c r="G3" s="9"/>
      <c r="H3" s="9"/>
    </row>
    <row r="4" spans="1:9" ht="12.75" customHeight="1" thickBot="1" x14ac:dyDescent="0.35">
      <c r="A4" s="10"/>
      <c r="B4" s="10"/>
      <c r="C4" s="10"/>
      <c r="D4" s="10"/>
      <c r="E4" s="11"/>
      <c r="F4" s="11"/>
      <c r="G4" s="12"/>
      <c r="H4" s="12"/>
    </row>
    <row r="5" spans="1:9" ht="45.75" customHeight="1" thickTop="1" x14ac:dyDescent="0.3">
      <c r="A5" s="13"/>
      <c r="B5" s="14"/>
      <c r="C5" s="15"/>
      <c r="D5" s="16" t="s">
        <v>1</v>
      </c>
      <c r="E5" s="17">
        <v>2018</v>
      </c>
      <c r="F5" s="17">
        <v>2017</v>
      </c>
      <c r="G5" s="18" t="s">
        <v>2</v>
      </c>
      <c r="H5" s="19" t="s">
        <v>2</v>
      </c>
    </row>
    <row r="6" spans="1:9" ht="15" thickBot="1" x14ac:dyDescent="0.35">
      <c r="A6" s="20"/>
      <c r="B6" s="21"/>
      <c r="C6" s="22"/>
      <c r="D6" s="21"/>
      <c r="E6" s="23"/>
      <c r="F6" s="23"/>
      <c r="G6" s="24" t="s">
        <v>3</v>
      </c>
      <c r="H6" s="25" t="s">
        <v>4</v>
      </c>
    </row>
    <row r="7" spans="1:9" ht="72.75" customHeight="1" thickTop="1" x14ac:dyDescent="0.3">
      <c r="A7" s="26"/>
      <c r="B7" s="27">
        <v>1</v>
      </c>
      <c r="C7" s="28"/>
      <c r="D7" s="29" t="s">
        <v>5</v>
      </c>
      <c r="E7" s="30">
        <f>'[1]SPA - Fase 3'!BN7</f>
        <v>817.88</v>
      </c>
      <c r="F7" s="31">
        <v>1232.6400000000001</v>
      </c>
      <c r="G7" s="32" t="s">
        <v>6</v>
      </c>
      <c r="H7" s="33" t="s">
        <v>6</v>
      </c>
    </row>
    <row r="8" spans="1:9" ht="22.5" customHeight="1" x14ac:dyDescent="0.3">
      <c r="A8" s="26"/>
      <c r="B8" s="27"/>
      <c r="C8" s="28"/>
      <c r="D8" s="34" t="s">
        <v>7</v>
      </c>
      <c r="E8" s="35">
        <f>SUM(E7)</f>
        <v>817.88</v>
      </c>
      <c r="F8" s="35">
        <f>SUM(F7)</f>
        <v>1232.6400000000001</v>
      </c>
      <c r="G8" s="36"/>
      <c r="H8" s="37"/>
    </row>
    <row r="9" spans="1:9" ht="20.100000000000001" customHeight="1" x14ac:dyDescent="0.3">
      <c r="A9" s="26"/>
      <c r="B9" s="27"/>
      <c r="C9" s="28"/>
      <c r="D9" s="38" t="s">
        <v>8</v>
      </c>
      <c r="E9" s="39"/>
      <c r="F9" s="40"/>
      <c r="G9" s="41"/>
      <c r="H9" s="42"/>
    </row>
    <row r="10" spans="1:9" ht="19.5" customHeight="1" x14ac:dyDescent="0.3">
      <c r="A10" s="26" t="s">
        <v>9</v>
      </c>
      <c r="B10" s="27"/>
      <c r="C10" s="28"/>
      <c r="D10" s="43" t="s">
        <v>10</v>
      </c>
      <c r="E10" s="39"/>
      <c r="F10" s="40"/>
      <c r="G10" s="41" t="s">
        <v>11</v>
      </c>
      <c r="H10" s="44" t="s">
        <v>11</v>
      </c>
    </row>
    <row r="11" spans="1:9" ht="14.4" x14ac:dyDescent="0.3">
      <c r="A11" s="26"/>
      <c r="B11" s="27">
        <v>1</v>
      </c>
      <c r="C11" s="28"/>
      <c r="D11" s="45" t="s">
        <v>12</v>
      </c>
      <c r="E11" s="30">
        <f>'[1]SPA - Fase 3'!BN12</f>
        <v>172.98</v>
      </c>
      <c r="F11" s="31">
        <v>529.67999999999995</v>
      </c>
      <c r="G11" s="41" t="s">
        <v>13</v>
      </c>
      <c r="H11" s="44" t="s">
        <v>13</v>
      </c>
    </row>
    <row r="12" spans="1:9" ht="14.4" x14ac:dyDescent="0.3">
      <c r="A12" s="26"/>
      <c r="B12" s="27">
        <v>2</v>
      </c>
      <c r="C12" s="28"/>
      <c r="D12" s="45" t="s">
        <v>14</v>
      </c>
      <c r="E12" s="30">
        <f>'[1]SPA - Fase 3'!BN13</f>
        <v>40.98</v>
      </c>
      <c r="F12" s="31">
        <v>143.79</v>
      </c>
      <c r="G12" s="41" t="s">
        <v>15</v>
      </c>
      <c r="H12" s="44" t="s">
        <v>15</v>
      </c>
    </row>
    <row r="13" spans="1:9" ht="14.4" x14ac:dyDescent="0.3">
      <c r="A13" s="26"/>
      <c r="B13" s="27">
        <v>3</v>
      </c>
      <c r="C13" s="28"/>
      <c r="D13" s="45" t="s">
        <v>16</v>
      </c>
      <c r="E13" s="30">
        <f>'[1]SPA - Fase 3'!BN14</f>
        <v>49823.64</v>
      </c>
      <c r="F13" s="31">
        <v>24494.87</v>
      </c>
      <c r="G13" s="41" t="s">
        <v>17</v>
      </c>
      <c r="H13" s="44" t="s">
        <v>17</v>
      </c>
    </row>
    <row r="14" spans="1:9" ht="14.4" x14ac:dyDescent="0.3">
      <c r="A14" s="26"/>
      <c r="B14" s="27">
        <v>4</v>
      </c>
      <c r="C14" s="28"/>
      <c r="D14" s="45" t="s">
        <v>18</v>
      </c>
      <c r="E14" s="30">
        <f>'[1]SPA - Fase 3'!BN15</f>
        <v>3801.06</v>
      </c>
      <c r="F14" s="31">
        <v>4146.3</v>
      </c>
      <c r="G14" s="41" t="s">
        <v>19</v>
      </c>
      <c r="H14" s="44" t="s">
        <v>19</v>
      </c>
    </row>
    <row r="15" spans="1:9" ht="14.4" x14ac:dyDescent="0.3">
      <c r="A15" s="26"/>
      <c r="B15" s="27">
        <v>5</v>
      </c>
      <c r="C15" s="28"/>
      <c r="D15" s="45" t="s">
        <v>20</v>
      </c>
      <c r="E15" s="30">
        <f>'[1]SPA - Fase 3'!BN16</f>
        <v>18.14</v>
      </c>
      <c r="F15" s="31">
        <v>5885.41</v>
      </c>
      <c r="G15" s="41" t="s">
        <v>21</v>
      </c>
      <c r="H15" s="44" t="s">
        <v>21</v>
      </c>
    </row>
    <row r="16" spans="1:9" ht="14.4" x14ac:dyDescent="0.3">
      <c r="A16" s="26"/>
      <c r="B16" s="27"/>
      <c r="C16" s="28"/>
      <c r="D16" s="46" t="s">
        <v>22</v>
      </c>
      <c r="E16" s="30">
        <f>'[1]SPA - Fase 3'!BN17</f>
        <v>0</v>
      </c>
      <c r="F16" s="31">
        <v>0</v>
      </c>
      <c r="G16" s="41"/>
      <c r="H16" s="44"/>
    </row>
    <row r="17" spans="1:8" ht="14.4" x14ac:dyDescent="0.3">
      <c r="A17" s="26"/>
      <c r="B17" s="27">
        <v>6</v>
      </c>
      <c r="C17" s="28"/>
      <c r="D17" s="45" t="s">
        <v>23</v>
      </c>
      <c r="E17" s="30">
        <f>'[1]SPA - Fase 3'!BN18</f>
        <v>95839.92</v>
      </c>
      <c r="F17" s="31">
        <v>61946.13</v>
      </c>
      <c r="G17" s="41" t="s">
        <v>24</v>
      </c>
      <c r="H17" s="44" t="s">
        <v>24</v>
      </c>
    </row>
    <row r="18" spans="1:8" ht="14.4" x14ac:dyDescent="0.3">
      <c r="A18" s="26"/>
      <c r="B18" s="27">
        <v>9</v>
      </c>
      <c r="C18" s="28"/>
      <c r="D18" s="47" t="s">
        <v>25</v>
      </c>
      <c r="E18" s="30">
        <f>'[1]SPA - Fase 3'!BN19</f>
        <v>282559.02999999997</v>
      </c>
      <c r="F18" s="31">
        <v>318813.61</v>
      </c>
      <c r="G18" s="41" t="s">
        <v>26</v>
      </c>
      <c r="H18" s="44" t="s">
        <v>26</v>
      </c>
    </row>
    <row r="19" spans="1:8" ht="20.100000000000001" customHeight="1" x14ac:dyDescent="0.3">
      <c r="A19" s="48"/>
      <c r="B19" s="49"/>
      <c r="C19" s="50"/>
      <c r="D19" s="51" t="s">
        <v>27</v>
      </c>
      <c r="E19" s="35">
        <f>SUM(E11:E18)-E16</f>
        <v>432255.75</v>
      </c>
      <c r="F19" s="35">
        <f>SUM(F11:F18)-F16</f>
        <v>415959.79</v>
      </c>
      <c r="G19" s="52"/>
      <c r="H19" s="53"/>
    </row>
    <row r="20" spans="1:8" ht="14.4" x14ac:dyDescent="0.3">
      <c r="A20" s="26"/>
      <c r="B20" s="27"/>
      <c r="C20" s="28"/>
      <c r="D20" s="54"/>
      <c r="E20" s="39"/>
      <c r="F20" s="40"/>
      <c r="G20" s="41"/>
      <c r="H20" s="42"/>
    </row>
    <row r="21" spans="1:8" ht="19.5" customHeight="1" x14ac:dyDescent="0.3">
      <c r="A21" s="55"/>
      <c r="B21" s="47"/>
      <c r="C21" s="56"/>
      <c r="D21" s="57" t="s">
        <v>28</v>
      </c>
      <c r="E21" s="39"/>
      <c r="F21" s="40"/>
      <c r="G21" s="41"/>
      <c r="H21" s="44"/>
    </row>
    <row r="22" spans="1:8" ht="14.4" x14ac:dyDescent="0.3">
      <c r="A22" s="55" t="s">
        <v>29</v>
      </c>
      <c r="B22" s="47">
        <v>1</v>
      </c>
      <c r="C22" s="56"/>
      <c r="D22" s="47" t="s">
        <v>30</v>
      </c>
      <c r="E22" s="30">
        <f>SUM(E23:E26)</f>
        <v>6943193.4299999997</v>
      </c>
      <c r="F22" s="39">
        <f>SUM(F23:F26)</f>
        <v>7110252.4300000006</v>
      </c>
      <c r="G22" s="41"/>
      <c r="H22" s="44"/>
    </row>
    <row r="23" spans="1:8" ht="14.4" x14ac:dyDescent="0.3">
      <c r="A23" s="55"/>
      <c r="B23" s="47" t="s">
        <v>31</v>
      </c>
      <c r="C23" s="56"/>
      <c r="D23" s="47" t="s">
        <v>32</v>
      </c>
      <c r="E23" s="30">
        <f>'[1]SPA - Fase 3'!BN24</f>
        <v>61357.930000000008</v>
      </c>
      <c r="F23" s="31">
        <v>61333.26</v>
      </c>
      <c r="G23" s="41"/>
      <c r="H23" s="44"/>
    </row>
    <row r="24" spans="1:8" ht="14.4" x14ac:dyDescent="0.3">
      <c r="A24" s="55"/>
      <c r="B24" s="47" t="s">
        <v>33</v>
      </c>
      <c r="C24" s="56"/>
      <c r="D24" s="47" t="s">
        <v>34</v>
      </c>
      <c r="E24" s="30">
        <f>'[1]SPA - Fase 3'!BN25</f>
        <v>1014372.28</v>
      </c>
      <c r="F24" s="31">
        <v>1040825.98</v>
      </c>
      <c r="G24" s="41"/>
      <c r="H24" s="44"/>
    </row>
    <row r="25" spans="1:8" ht="14.4" x14ac:dyDescent="0.3">
      <c r="A25" s="58"/>
      <c r="B25" s="47" t="s">
        <v>35</v>
      </c>
      <c r="C25" s="59"/>
      <c r="D25" s="60" t="s">
        <v>36</v>
      </c>
      <c r="E25" s="30">
        <f>'[1]SPA - Fase 3'!BN26</f>
        <v>5867463.2199999997</v>
      </c>
      <c r="F25" s="31">
        <v>6008093.1900000004</v>
      </c>
      <c r="G25" s="61"/>
      <c r="H25" s="62"/>
    </row>
    <row r="26" spans="1:8" ht="14.4" x14ac:dyDescent="0.3">
      <c r="A26" s="55"/>
      <c r="B26" s="47" t="s">
        <v>37</v>
      </c>
      <c r="C26" s="56"/>
      <c r="D26" s="47" t="s">
        <v>38</v>
      </c>
      <c r="E26" s="30">
        <f>'[1]SPA - Fase 3'!BN27</f>
        <v>0</v>
      </c>
      <c r="F26" s="31">
        <v>0</v>
      </c>
      <c r="G26" s="41"/>
      <c r="H26" s="44"/>
    </row>
    <row r="27" spans="1:8" ht="14.4" x14ac:dyDescent="0.3">
      <c r="A27" s="55" t="s">
        <v>39</v>
      </c>
      <c r="B27" s="47">
        <v>2</v>
      </c>
      <c r="C27" s="56"/>
      <c r="D27" s="47" t="s">
        <v>40</v>
      </c>
      <c r="E27" s="30">
        <f>'[1]SPA - Fase 3'!BN28</f>
        <v>9959828.379999999</v>
      </c>
      <c r="F27" s="30">
        <f>F28+F31+F34+F37+F39+F41+F43+F45+F48</f>
        <v>9854368.0399999991</v>
      </c>
      <c r="G27" s="41" t="s">
        <v>41</v>
      </c>
      <c r="H27" s="44"/>
    </row>
    <row r="28" spans="1:8" ht="14.4" x14ac:dyDescent="0.3">
      <c r="A28" s="55"/>
      <c r="B28" s="47" t="s">
        <v>42</v>
      </c>
      <c r="C28" s="56"/>
      <c r="D28" s="47" t="s">
        <v>43</v>
      </c>
      <c r="E28" s="30">
        <f>'[1]SPA - Fase 3'!BN29</f>
        <v>420844.71</v>
      </c>
      <c r="F28" s="31">
        <v>417817.54</v>
      </c>
      <c r="G28" s="41" t="s">
        <v>44</v>
      </c>
      <c r="H28" s="44" t="s">
        <v>44</v>
      </c>
    </row>
    <row r="29" spans="1:8" ht="14.4" x14ac:dyDescent="0.3">
      <c r="A29" s="55"/>
      <c r="B29" s="47"/>
      <c r="C29" s="56" t="s">
        <v>45</v>
      </c>
      <c r="D29" s="63" t="s">
        <v>46</v>
      </c>
      <c r="E29" s="30">
        <f>'[1]SPA - Fase 3'!BN30</f>
        <v>0</v>
      </c>
      <c r="F29" s="31"/>
      <c r="G29" s="41"/>
      <c r="H29" s="44"/>
    </row>
    <row r="30" spans="1:8" ht="14.4" x14ac:dyDescent="0.3">
      <c r="A30" s="55"/>
      <c r="B30" s="47"/>
      <c r="C30" s="56"/>
      <c r="D30" s="64" t="s">
        <v>47</v>
      </c>
      <c r="E30" s="30">
        <f>'[1]SPA - Fase 3'!BN31</f>
        <v>0</v>
      </c>
      <c r="F30" s="31"/>
      <c r="G30" s="41"/>
      <c r="H30" s="44"/>
    </row>
    <row r="31" spans="1:8" ht="14.4" x14ac:dyDescent="0.3">
      <c r="A31" s="55"/>
      <c r="B31" s="47" t="s">
        <v>48</v>
      </c>
      <c r="C31" s="56"/>
      <c r="D31" s="47" t="s">
        <v>34</v>
      </c>
      <c r="E31" s="30">
        <f>'[1]SPA - Fase 3'!BN32</f>
        <v>7393725.6299999999</v>
      </c>
      <c r="F31" s="31">
        <v>7464030.8300000001</v>
      </c>
      <c r="G31" s="41"/>
      <c r="H31" s="44"/>
    </row>
    <row r="32" spans="1:8" ht="14.4" x14ac:dyDescent="0.3">
      <c r="A32" s="55"/>
      <c r="B32" s="47"/>
      <c r="C32" s="56" t="s">
        <v>45</v>
      </c>
      <c r="D32" s="63" t="s">
        <v>46</v>
      </c>
      <c r="E32" s="30">
        <f>'[1]SPA - Fase 3'!BN33</f>
        <v>0</v>
      </c>
      <c r="F32" s="31">
        <v>0</v>
      </c>
      <c r="G32" s="41"/>
      <c r="H32" s="44"/>
    </row>
    <row r="33" spans="1:8" ht="14.4" x14ac:dyDescent="0.3">
      <c r="A33" s="55"/>
      <c r="B33" s="47"/>
      <c r="C33" s="56"/>
      <c r="D33" s="64" t="s">
        <v>47</v>
      </c>
      <c r="E33" s="30">
        <f>'[1]SPA - Fase 3'!BN34</f>
        <v>0</v>
      </c>
      <c r="F33" s="31"/>
      <c r="G33" s="41"/>
      <c r="H33" s="44"/>
    </row>
    <row r="34" spans="1:8" ht="14.4" x14ac:dyDescent="0.3">
      <c r="A34" s="55"/>
      <c r="B34" s="47" t="s">
        <v>49</v>
      </c>
      <c r="C34" s="56"/>
      <c r="D34" s="47" t="s">
        <v>50</v>
      </c>
      <c r="E34" s="30">
        <f>'[1]SPA - Fase 3'!BN35</f>
        <v>1916832.7199999997</v>
      </c>
      <c r="F34" s="31">
        <v>1842379.06</v>
      </c>
      <c r="G34" s="41" t="s">
        <v>51</v>
      </c>
      <c r="H34" s="44" t="s">
        <v>51</v>
      </c>
    </row>
    <row r="35" spans="1:8" ht="14.4" x14ac:dyDescent="0.3">
      <c r="A35" s="55"/>
      <c r="B35" s="47"/>
      <c r="C35" s="56" t="s">
        <v>45</v>
      </c>
      <c r="D35" s="63" t="s">
        <v>46</v>
      </c>
      <c r="E35" s="30">
        <f>'[1]SPA - Fase 3'!BN36</f>
        <v>0</v>
      </c>
      <c r="F35" s="31">
        <v>0</v>
      </c>
      <c r="G35" s="41"/>
      <c r="H35" s="44"/>
    </row>
    <row r="36" spans="1:8" ht="14.4" x14ac:dyDescent="0.3">
      <c r="A36" s="55"/>
      <c r="B36" s="47"/>
      <c r="C36" s="56"/>
      <c r="D36" s="64" t="s">
        <v>47</v>
      </c>
      <c r="E36" s="30">
        <f>'[1]SPA - Fase 3'!BN37</f>
        <v>0</v>
      </c>
      <c r="F36" s="31"/>
      <c r="G36" s="41"/>
      <c r="H36" s="44"/>
    </row>
    <row r="37" spans="1:8" ht="14.4" x14ac:dyDescent="0.3">
      <c r="A37" s="55"/>
      <c r="B37" s="47" t="s">
        <v>52</v>
      </c>
      <c r="C37" s="56"/>
      <c r="D37" s="47" t="s">
        <v>53</v>
      </c>
      <c r="E37" s="30">
        <f>'[1]SPA - Fase 3'!BN38</f>
        <v>97487.06</v>
      </c>
      <c r="F37" s="31">
        <v>45683.7</v>
      </c>
      <c r="G37" s="41" t="s">
        <v>54</v>
      </c>
      <c r="H37" s="44" t="s">
        <v>54</v>
      </c>
    </row>
    <row r="38" spans="1:8" ht="14.4" x14ac:dyDescent="0.3">
      <c r="A38" s="55"/>
      <c r="B38" s="47"/>
      <c r="C38" s="56"/>
      <c r="D38" s="64" t="s">
        <v>47</v>
      </c>
      <c r="E38" s="30">
        <f>'[1]SPA - Fase 3'!BN39</f>
        <v>0</v>
      </c>
      <c r="F38" s="31"/>
      <c r="G38" s="41"/>
      <c r="H38" s="44"/>
    </row>
    <row r="39" spans="1:8" ht="14.4" x14ac:dyDescent="0.3">
      <c r="A39" s="65"/>
      <c r="B39" s="47" t="s">
        <v>55</v>
      </c>
      <c r="C39" s="56"/>
      <c r="D39" s="47" t="s">
        <v>56</v>
      </c>
      <c r="E39" s="30">
        <f>'[1]SPA - Fase 3'!BN40</f>
        <v>20676.37</v>
      </c>
      <c r="F39" s="31">
        <v>333.72</v>
      </c>
      <c r="G39" s="41"/>
      <c r="H39" s="44"/>
    </row>
    <row r="40" spans="1:8" ht="14.4" x14ac:dyDescent="0.3">
      <c r="A40" s="65"/>
      <c r="B40" s="47"/>
      <c r="C40" s="56"/>
      <c r="D40" s="64" t="s">
        <v>47</v>
      </c>
      <c r="E40" s="30">
        <f>'[1]SPA - Fase 3'!BN41</f>
        <v>0</v>
      </c>
      <c r="F40" s="31"/>
      <c r="G40" s="41"/>
      <c r="H40" s="44"/>
    </row>
    <row r="41" spans="1:8" ht="14.4" x14ac:dyDescent="0.3">
      <c r="A41" s="65"/>
      <c r="B41" s="47" t="s">
        <v>57</v>
      </c>
      <c r="C41" s="56"/>
      <c r="D41" s="47" t="s">
        <v>58</v>
      </c>
      <c r="E41" s="30">
        <f>'[1]SPA - Fase 3'!BN42</f>
        <v>39737.799999999996</v>
      </c>
      <c r="F41" s="31">
        <v>32031.94</v>
      </c>
      <c r="G41" s="41"/>
      <c r="H41" s="44"/>
    </row>
    <row r="42" spans="1:8" ht="14.4" x14ac:dyDescent="0.3">
      <c r="A42" s="65"/>
      <c r="B42" s="47"/>
      <c r="C42" s="56"/>
      <c r="D42" s="64" t="s">
        <v>47</v>
      </c>
      <c r="E42" s="30">
        <f>'[1]SPA - Fase 3'!BN43</f>
        <v>0</v>
      </c>
      <c r="F42" s="31"/>
      <c r="G42" s="41"/>
      <c r="H42" s="44"/>
    </row>
    <row r="43" spans="1:8" ht="14.4" x14ac:dyDescent="0.3">
      <c r="A43" s="65"/>
      <c r="B43" s="47" t="s">
        <v>59</v>
      </c>
      <c r="C43" s="56"/>
      <c r="D43" s="47" t="s">
        <v>60</v>
      </c>
      <c r="E43" s="30">
        <f>'[1]SPA - Fase 3'!BN44</f>
        <v>40120.639999999999</v>
      </c>
      <c r="F43" s="31">
        <v>36719.86</v>
      </c>
      <c r="G43" s="41"/>
      <c r="H43" s="44"/>
    </row>
    <row r="44" spans="1:8" ht="14.4" x14ac:dyDescent="0.3">
      <c r="A44" s="65"/>
      <c r="B44" s="47"/>
      <c r="C44" s="56"/>
      <c r="D44" s="64" t="s">
        <v>47</v>
      </c>
      <c r="E44" s="30">
        <f>'[1]SPA - Fase 3'!BN45</f>
        <v>0</v>
      </c>
      <c r="F44" s="31"/>
      <c r="G44" s="41"/>
      <c r="H44" s="44"/>
    </row>
    <row r="45" spans="1:8" ht="14.4" x14ac:dyDescent="0.3">
      <c r="A45" s="66"/>
      <c r="B45" s="47" t="s">
        <v>61</v>
      </c>
      <c r="C45" s="59"/>
      <c r="D45" s="60" t="s">
        <v>36</v>
      </c>
      <c r="E45" s="30">
        <f>'[1]SPA - Fase 3'!BN46</f>
        <v>0</v>
      </c>
      <c r="F45" s="31"/>
      <c r="G45" s="61"/>
      <c r="H45" s="62"/>
    </row>
    <row r="46" spans="1:8" ht="14.4" x14ac:dyDescent="0.3">
      <c r="A46" s="66"/>
      <c r="B46" s="47"/>
      <c r="C46" s="59"/>
      <c r="D46" s="64" t="s">
        <v>47</v>
      </c>
      <c r="E46" s="30">
        <f>'[1]SPA - Fase 3'!BN47</f>
        <v>0</v>
      </c>
      <c r="F46" s="31"/>
      <c r="G46" s="61"/>
      <c r="H46" s="62"/>
    </row>
    <row r="47" spans="1:8" ht="4.5" customHeight="1" x14ac:dyDescent="0.3">
      <c r="A47" s="66"/>
      <c r="B47" s="47"/>
      <c r="C47" s="59"/>
      <c r="D47" s="60"/>
      <c r="E47" s="30"/>
      <c r="F47" s="31"/>
      <c r="G47" s="61"/>
      <c r="H47" s="62"/>
    </row>
    <row r="48" spans="1:8" ht="14.4" x14ac:dyDescent="0.3">
      <c r="A48" s="65"/>
      <c r="B48" s="47" t="s">
        <v>62</v>
      </c>
      <c r="C48" s="56"/>
      <c r="D48" s="47" t="s">
        <v>63</v>
      </c>
      <c r="E48" s="30">
        <f>'[1]SPA - Fase 3'!BN49</f>
        <v>30403.449999999997</v>
      </c>
      <c r="F48" s="31">
        <v>15371.39</v>
      </c>
      <c r="G48" s="41"/>
      <c r="H48" s="44"/>
    </row>
    <row r="49" spans="1:8" ht="14.4" x14ac:dyDescent="0.3">
      <c r="A49" s="65"/>
      <c r="B49" s="47"/>
      <c r="C49" s="56"/>
      <c r="D49" s="64" t="s">
        <v>47</v>
      </c>
      <c r="E49" s="30">
        <f>'[1]SPA - Fase 3'!BN50</f>
        <v>0</v>
      </c>
      <c r="F49" s="31"/>
      <c r="G49" s="41"/>
      <c r="H49" s="44"/>
    </row>
    <row r="50" spans="1:8" ht="14.4" x14ac:dyDescent="0.3">
      <c r="A50" s="55"/>
      <c r="B50" s="47">
        <v>3</v>
      </c>
      <c r="C50" s="56"/>
      <c r="D50" s="47" t="s">
        <v>64</v>
      </c>
      <c r="E50" s="30">
        <f>'[1]SPA - Fase 3'!BN51</f>
        <v>635401.32999999996</v>
      </c>
      <c r="F50" s="31">
        <v>702301.33</v>
      </c>
      <c r="G50" s="41" t="s">
        <v>65</v>
      </c>
      <c r="H50" s="44" t="s">
        <v>65</v>
      </c>
    </row>
    <row r="51" spans="1:8" ht="14.4" x14ac:dyDescent="0.3">
      <c r="A51" s="55"/>
      <c r="B51" s="47"/>
      <c r="C51" s="56"/>
      <c r="D51" s="64" t="s">
        <v>47</v>
      </c>
      <c r="E51" s="30">
        <f>'[1]SPA - Fase 3'!BN52</f>
        <v>0</v>
      </c>
      <c r="F51" s="31"/>
      <c r="G51" s="41"/>
      <c r="H51" s="42"/>
    </row>
    <row r="52" spans="1:8" ht="20.100000000000001" customHeight="1" x14ac:dyDescent="0.3">
      <c r="A52" s="55"/>
      <c r="B52" s="47"/>
      <c r="C52" s="56"/>
      <c r="D52" s="51" t="s">
        <v>66</v>
      </c>
      <c r="E52" s="35">
        <f>E22+E28+E31+E34+E37+E39+E41+E43+E45+E48+E50</f>
        <v>17538423.139999997</v>
      </c>
      <c r="F52" s="35">
        <f>F22+F28+F31+F34+F37+F39+F41+F43+F45+F48+F50</f>
        <v>17666921.799999997</v>
      </c>
      <c r="G52" s="67"/>
      <c r="H52" s="68"/>
    </row>
    <row r="53" spans="1:8" ht="14.4" x14ac:dyDescent="0.3">
      <c r="A53" s="55"/>
      <c r="B53" s="47"/>
      <c r="C53" s="56"/>
      <c r="D53" s="47"/>
      <c r="E53" s="39"/>
      <c r="F53" s="40"/>
      <c r="G53" s="41"/>
      <c r="H53" s="42"/>
    </row>
    <row r="54" spans="1:8" ht="19.5" customHeight="1" x14ac:dyDescent="0.3">
      <c r="A54" s="69" t="s">
        <v>67</v>
      </c>
      <c r="B54" s="27"/>
      <c r="C54" s="28"/>
      <c r="D54" s="57" t="s">
        <v>68</v>
      </c>
      <c r="E54" s="39"/>
      <c r="F54" s="40"/>
      <c r="G54" s="41"/>
      <c r="H54" s="42"/>
    </row>
    <row r="55" spans="1:8" ht="14.4" x14ac:dyDescent="0.3">
      <c r="A55" s="26"/>
      <c r="B55" s="27">
        <v>1</v>
      </c>
      <c r="C55" s="28"/>
      <c r="D55" s="70" t="s">
        <v>69</v>
      </c>
      <c r="E55" s="30">
        <f>'[1]SPA - Fase 3'!BN56</f>
        <v>344482.62999999989</v>
      </c>
      <c r="F55" s="30">
        <f>SUM(F56+F58+F60)</f>
        <v>350139.38999999996</v>
      </c>
      <c r="G55" s="41" t="s">
        <v>70</v>
      </c>
      <c r="H55" s="44" t="s">
        <v>70</v>
      </c>
    </row>
    <row r="56" spans="1:8" ht="14.4" x14ac:dyDescent="0.3">
      <c r="A56" s="26"/>
      <c r="B56" s="27"/>
      <c r="C56" s="71" t="s">
        <v>45</v>
      </c>
      <c r="D56" s="72" t="s">
        <v>71</v>
      </c>
      <c r="E56" s="30">
        <f>'[1]SPA - Fase 3'!BN57</f>
        <v>0</v>
      </c>
      <c r="F56" s="31">
        <v>0</v>
      </c>
      <c r="G56" s="73" t="s">
        <v>72</v>
      </c>
      <c r="H56" s="74" t="s">
        <v>72</v>
      </c>
    </row>
    <row r="57" spans="1:8" ht="14.4" x14ac:dyDescent="0.3">
      <c r="A57" s="26"/>
      <c r="B57" s="27"/>
      <c r="C57" s="71"/>
      <c r="D57" s="75" t="s">
        <v>73</v>
      </c>
      <c r="E57" s="30">
        <f>'[1]SPA - Fase 3'!BN58</f>
        <v>0</v>
      </c>
      <c r="F57" s="31"/>
      <c r="G57" s="73"/>
      <c r="H57" s="74"/>
    </row>
    <row r="58" spans="1:8" ht="14.4" x14ac:dyDescent="0.3">
      <c r="A58" s="26"/>
      <c r="B58" s="27"/>
      <c r="C58" s="28" t="s">
        <v>74</v>
      </c>
      <c r="D58" s="63" t="s">
        <v>75</v>
      </c>
      <c r="E58" s="30">
        <f>'[1]SPA - Fase 3'!BN59</f>
        <v>341073.64999999991</v>
      </c>
      <c r="F58" s="31">
        <v>349846.04</v>
      </c>
      <c r="G58" s="41" t="s">
        <v>76</v>
      </c>
      <c r="H58" s="44" t="s">
        <v>76</v>
      </c>
    </row>
    <row r="59" spans="1:8" ht="14.4" x14ac:dyDescent="0.3">
      <c r="A59" s="26"/>
      <c r="B59" s="27"/>
      <c r="C59" s="28"/>
      <c r="D59" s="75" t="s">
        <v>73</v>
      </c>
      <c r="E59" s="30">
        <f>'[1]SPA - Fase 3'!BN60</f>
        <v>0</v>
      </c>
      <c r="F59" s="31"/>
      <c r="G59" s="41"/>
      <c r="H59" s="42"/>
    </row>
    <row r="60" spans="1:8" ht="14.4" x14ac:dyDescent="0.3">
      <c r="A60" s="26"/>
      <c r="B60" s="27"/>
      <c r="C60" s="28" t="s">
        <v>77</v>
      </c>
      <c r="D60" s="63" t="s">
        <v>78</v>
      </c>
      <c r="E60" s="30">
        <f>'[1]SPA - Fase 3'!BN61</f>
        <v>3408.98</v>
      </c>
      <c r="F60" s="31">
        <v>293.35000000000002</v>
      </c>
      <c r="G60" s="41"/>
      <c r="H60" s="42"/>
    </row>
    <row r="61" spans="1:8" ht="14.4" x14ac:dyDescent="0.3">
      <c r="A61" s="26"/>
      <c r="B61" s="27"/>
      <c r="C61" s="28"/>
      <c r="D61" s="75" t="s">
        <v>73</v>
      </c>
      <c r="E61" s="30">
        <f>'[1]SPA - Fase 3'!BN62</f>
        <v>0</v>
      </c>
      <c r="F61" s="31"/>
      <c r="G61" s="41"/>
      <c r="H61" s="42"/>
    </row>
    <row r="62" spans="1:8" ht="14.4" x14ac:dyDescent="0.3">
      <c r="A62" s="26"/>
      <c r="B62" s="27">
        <v>2</v>
      </c>
      <c r="C62" s="28"/>
      <c r="D62" s="70" t="s">
        <v>79</v>
      </c>
      <c r="E62" s="30">
        <f>'[1]SPA - Fase 3'!BN63</f>
        <v>11674.4</v>
      </c>
      <c r="F62" s="30">
        <f>SUM(F63+F65+F67+F69)</f>
        <v>1960.41</v>
      </c>
      <c r="G62" s="41" t="s">
        <v>80</v>
      </c>
      <c r="H62" s="44" t="s">
        <v>80</v>
      </c>
    </row>
    <row r="63" spans="1:8" ht="14.4" x14ac:dyDescent="0.3">
      <c r="A63" s="26"/>
      <c r="B63" s="27"/>
      <c r="C63" s="71" t="s">
        <v>45</v>
      </c>
      <c r="D63" s="47" t="s">
        <v>81</v>
      </c>
      <c r="E63" s="30">
        <f>'[1]SPA - Fase 3'!BN64</f>
        <v>0</v>
      </c>
      <c r="F63" s="31">
        <v>0</v>
      </c>
      <c r="G63" s="41"/>
      <c r="H63" s="44"/>
    </row>
    <row r="64" spans="1:8" ht="14.4" x14ac:dyDescent="0.3">
      <c r="A64" s="26"/>
      <c r="B64" s="27"/>
      <c r="C64" s="71"/>
      <c r="D64" s="75" t="s">
        <v>73</v>
      </c>
      <c r="E64" s="30">
        <f>'[1]SPA - Fase 3'!BN65</f>
        <v>0</v>
      </c>
      <c r="F64" s="31"/>
      <c r="G64" s="41"/>
      <c r="H64" s="44"/>
    </row>
    <row r="65" spans="1:8" ht="14.4" x14ac:dyDescent="0.3">
      <c r="A65" s="26"/>
      <c r="B65" s="27"/>
      <c r="C65" s="28" t="s">
        <v>74</v>
      </c>
      <c r="D65" s="72" t="s">
        <v>71</v>
      </c>
      <c r="E65" s="30">
        <f>'[1]SPA - Fase 3'!BN66</f>
        <v>0</v>
      </c>
      <c r="F65" s="31">
        <v>0</v>
      </c>
      <c r="G65" s="73" t="s">
        <v>82</v>
      </c>
      <c r="H65" s="74" t="s">
        <v>82</v>
      </c>
    </row>
    <row r="66" spans="1:8" ht="14.4" x14ac:dyDescent="0.3">
      <c r="A66" s="26"/>
      <c r="B66" s="27"/>
      <c r="C66" s="28"/>
      <c r="D66" s="75" t="s">
        <v>73</v>
      </c>
      <c r="E66" s="30">
        <f>'[1]SPA - Fase 3'!BN67</f>
        <v>0</v>
      </c>
      <c r="F66" s="31"/>
      <c r="G66" s="73"/>
      <c r="H66" s="74"/>
    </row>
    <row r="67" spans="1:8" ht="14.4" x14ac:dyDescent="0.3">
      <c r="A67" s="26"/>
      <c r="B67" s="27"/>
      <c r="C67" s="28" t="s">
        <v>77</v>
      </c>
      <c r="D67" s="63" t="s">
        <v>83</v>
      </c>
      <c r="E67" s="30">
        <f>'[1]SPA - Fase 3'!BN68</f>
        <v>0</v>
      </c>
      <c r="F67" s="31">
        <v>0</v>
      </c>
      <c r="G67" s="41" t="s">
        <v>84</v>
      </c>
      <c r="H67" s="44" t="s">
        <v>84</v>
      </c>
    </row>
    <row r="68" spans="1:8" ht="14.4" x14ac:dyDescent="0.3">
      <c r="A68" s="26"/>
      <c r="B68" s="27"/>
      <c r="C68" s="28"/>
      <c r="D68" s="75" t="s">
        <v>73</v>
      </c>
      <c r="E68" s="30">
        <f>'[1]SPA - Fase 3'!BN69</f>
        <v>0</v>
      </c>
      <c r="F68" s="31"/>
      <c r="G68" s="41"/>
      <c r="H68" s="42"/>
    </row>
    <row r="69" spans="1:8" ht="14.4" x14ac:dyDescent="0.3">
      <c r="A69" s="26"/>
      <c r="B69" s="27"/>
      <c r="C69" s="28" t="s">
        <v>85</v>
      </c>
      <c r="D69" s="63" t="s">
        <v>86</v>
      </c>
      <c r="E69" s="30">
        <f>'[1]SPA - Fase 3'!BN70</f>
        <v>11674.4</v>
      </c>
      <c r="F69" s="31">
        <v>1960.41</v>
      </c>
      <c r="G69" s="41" t="s">
        <v>87</v>
      </c>
      <c r="H69" s="42" t="s">
        <v>88</v>
      </c>
    </row>
    <row r="70" spans="1:8" ht="14.4" x14ac:dyDescent="0.3">
      <c r="A70" s="26"/>
      <c r="B70" s="27"/>
      <c r="C70" s="28"/>
      <c r="D70" s="75" t="s">
        <v>73</v>
      </c>
      <c r="E70" s="30">
        <f>'[1]SPA - Fase 3'!BN71</f>
        <v>0</v>
      </c>
      <c r="F70" s="31"/>
      <c r="G70" s="41"/>
      <c r="H70" s="42"/>
    </row>
    <row r="71" spans="1:8" ht="14.4" x14ac:dyDescent="0.3">
      <c r="A71" s="26"/>
      <c r="B71" s="27">
        <v>3</v>
      </c>
      <c r="C71" s="76"/>
      <c r="D71" s="70" t="s">
        <v>89</v>
      </c>
      <c r="E71" s="30">
        <f>'[1]SPA - Fase 3'!BN72</f>
        <v>359385.56</v>
      </c>
      <c r="F71" s="31">
        <v>3112.01</v>
      </c>
      <c r="G71" s="41" t="s">
        <v>90</v>
      </c>
      <c r="H71" s="42"/>
    </row>
    <row r="72" spans="1:8" ht="14.4" x14ac:dyDescent="0.3">
      <c r="A72" s="26"/>
      <c r="B72" s="27"/>
      <c r="C72" s="76"/>
      <c r="D72" s="75" t="s">
        <v>73</v>
      </c>
      <c r="E72" s="30">
        <f>'[1]SPA - Fase 3'!BN73</f>
        <v>0</v>
      </c>
      <c r="F72" s="31"/>
      <c r="G72" s="41"/>
      <c r="H72" s="42"/>
    </row>
    <row r="73" spans="1:8" ht="20.100000000000001" customHeight="1" x14ac:dyDescent="0.3">
      <c r="A73" s="26"/>
      <c r="B73" s="27"/>
      <c r="C73" s="28"/>
      <c r="D73" s="51" t="s">
        <v>91</v>
      </c>
      <c r="E73" s="77">
        <f>E55+E62+E71</f>
        <v>715542.58999999985</v>
      </c>
      <c r="F73" s="77">
        <f>F55+F62+F71</f>
        <v>355211.80999999994</v>
      </c>
      <c r="G73" s="78"/>
      <c r="H73" s="79"/>
    </row>
    <row r="74" spans="1:8" ht="23.25" customHeight="1" x14ac:dyDescent="0.3">
      <c r="A74" s="80"/>
      <c r="B74" s="81"/>
      <c r="C74" s="82"/>
      <c r="D74" s="83" t="s">
        <v>92</v>
      </c>
      <c r="E74" s="35">
        <f>E73+E52+E19</f>
        <v>18686221.479999997</v>
      </c>
      <c r="F74" s="35">
        <f>F73+F52+F19</f>
        <v>18438093.399999995</v>
      </c>
      <c r="G74" s="84"/>
      <c r="H74" s="85"/>
    </row>
    <row r="75" spans="1:8" ht="14.4" x14ac:dyDescent="0.3">
      <c r="A75" s="86"/>
      <c r="B75" s="87"/>
      <c r="C75" s="88"/>
      <c r="D75" s="87"/>
      <c r="E75" s="77"/>
      <c r="F75" s="89"/>
      <c r="G75" s="90"/>
      <c r="H75" s="91"/>
    </row>
    <row r="76" spans="1:8" ht="14.4" x14ac:dyDescent="0.3">
      <c r="A76" s="26"/>
      <c r="B76" s="27"/>
      <c r="C76" s="28"/>
      <c r="D76" s="38" t="s">
        <v>93</v>
      </c>
      <c r="E76" s="39"/>
      <c r="F76" s="40"/>
      <c r="G76" s="41"/>
      <c r="H76" s="44"/>
    </row>
    <row r="77" spans="1:8" ht="14.4" x14ac:dyDescent="0.3">
      <c r="A77" s="26" t="s">
        <v>9</v>
      </c>
      <c r="B77" s="27"/>
      <c r="C77" s="76"/>
      <c r="D77" s="43" t="s">
        <v>94</v>
      </c>
      <c r="E77" s="30">
        <f>'[1]SPA - Fase 3'!BN79</f>
        <v>36618.32</v>
      </c>
      <c r="F77" s="31">
        <v>35719.29</v>
      </c>
      <c r="G77" s="41" t="s">
        <v>95</v>
      </c>
      <c r="H77" s="44" t="s">
        <v>95</v>
      </c>
    </row>
    <row r="78" spans="1:8" ht="14.4" x14ac:dyDescent="0.3">
      <c r="A78" s="26"/>
      <c r="B78" s="27"/>
      <c r="C78" s="28"/>
      <c r="D78" s="92" t="s">
        <v>96</v>
      </c>
      <c r="E78" s="35">
        <f>SUM(E77)</f>
        <v>36618.32</v>
      </c>
      <c r="F78" s="35">
        <f>SUM(F77)</f>
        <v>35719.29</v>
      </c>
      <c r="G78" s="67"/>
      <c r="H78" s="93"/>
    </row>
    <row r="79" spans="1:8" ht="14.4" x14ac:dyDescent="0.3">
      <c r="A79" s="26" t="s">
        <v>29</v>
      </c>
      <c r="B79" s="27"/>
      <c r="C79" s="28"/>
      <c r="D79" s="43" t="s">
        <v>97</v>
      </c>
      <c r="E79" s="39"/>
      <c r="F79" s="40"/>
      <c r="G79" s="41"/>
      <c r="H79" s="42"/>
    </row>
    <row r="80" spans="1:8" ht="14.4" x14ac:dyDescent="0.3">
      <c r="A80" s="26"/>
      <c r="B80" s="27">
        <v>1</v>
      </c>
      <c r="C80" s="28"/>
      <c r="D80" s="27" t="s">
        <v>98</v>
      </c>
      <c r="E80" s="30">
        <f>'[1]SPA - Fase 3'!BN82</f>
        <v>888207.81</v>
      </c>
      <c r="F80" s="30">
        <f>SUM(F81+F83+F85)</f>
        <v>1323593.3999999999</v>
      </c>
      <c r="G80" s="41"/>
      <c r="H80" s="42"/>
    </row>
    <row r="81" spans="1:8" ht="14.4" x14ac:dyDescent="0.3">
      <c r="A81" s="26"/>
      <c r="B81" s="27"/>
      <c r="C81" s="28" t="s">
        <v>45</v>
      </c>
      <c r="D81" s="72" t="s">
        <v>99</v>
      </c>
      <c r="E81" s="30">
        <f>'[1]SPA - Fase 3'!BN83</f>
        <v>0</v>
      </c>
      <c r="F81" s="31">
        <v>0</v>
      </c>
      <c r="G81" s="41"/>
      <c r="H81" s="42"/>
    </row>
    <row r="82" spans="1:8" ht="14.4" x14ac:dyDescent="0.3">
      <c r="A82" s="26"/>
      <c r="B82" s="27"/>
      <c r="C82" s="28"/>
      <c r="D82" s="75" t="s">
        <v>100</v>
      </c>
      <c r="E82" s="30">
        <f>'[1]SPA - Fase 3'!BN84</f>
        <v>0</v>
      </c>
      <c r="F82" s="31"/>
      <c r="G82" s="41"/>
      <c r="H82" s="42"/>
    </row>
    <row r="83" spans="1:8" ht="14.4" x14ac:dyDescent="0.3">
      <c r="A83" s="26"/>
      <c r="B83" s="27"/>
      <c r="C83" s="28" t="s">
        <v>74</v>
      </c>
      <c r="D83" s="72" t="s">
        <v>101</v>
      </c>
      <c r="E83" s="30">
        <f>'[1]SPA - Fase 3'!BN85</f>
        <v>888207.81</v>
      </c>
      <c r="F83" s="31">
        <v>1323593.3999999999</v>
      </c>
      <c r="G83" s="41"/>
      <c r="H83" s="42"/>
    </row>
    <row r="84" spans="1:8" ht="14.4" x14ac:dyDescent="0.3">
      <c r="A84" s="26"/>
      <c r="B84" s="27"/>
      <c r="C84" s="28"/>
      <c r="D84" s="75" t="s">
        <v>100</v>
      </c>
      <c r="E84" s="30">
        <f>'[1]SPA - Fase 3'!BN86</f>
        <v>0</v>
      </c>
      <c r="F84" s="31"/>
      <c r="G84" s="41"/>
      <c r="H84" s="42"/>
    </row>
    <row r="85" spans="1:8" ht="14.4" x14ac:dyDescent="0.3">
      <c r="A85" s="26"/>
      <c r="B85" s="27"/>
      <c r="C85" s="28" t="s">
        <v>77</v>
      </c>
      <c r="D85" s="72" t="s">
        <v>102</v>
      </c>
      <c r="E85" s="30">
        <f>'[1]SPA - Fase 3'!BN87</f>
        <v>0</v>
      </c>
      <c r="F85" s="31">
        <v>0</v>
      </c>
      <c r="G85" s="41"/>
      <c r="H85" s="42"/>
    </row>
    <row r="86" spans="1:8" ht="14.4" x14ac:dyDescent="0.3">
      <c r="A86" s="26"/>
      <c r="B86" s="27"/>
      <c r="C86" s="28"/>
      <c r="D86" s="75" t="s">
        <v>100</v>
      </c>
      <c r="E86" s="30">
        <f>'[1]SPA - Fase 3'!BN88</f>
        <v>0</v>
      </c>
      <c r="F86" s="31"/>
      <c r="G86" s="41"/>
      <c r="H86" s="42"/>
    </row>
    <row r="87" spans="1:8" ht="14.4" x14ac:dyDescent="0.3">
      <c r="A87" s="26"/>
      <c r="B87" s="27">
        <v>2</v>
      </c>
      <c r="C87" s="28"/>
      <c r="D87" s="45" t="s">
        <v>103</v>
      </c>
      <c r="E87" s="30">
        <f>'[1]SPA - Fase 3'!BN89</f>
        <v>160525.45000000001</v>
      </c>
      <c r="F87" s="31">
        <f>SUM(F88+F90+F92+F94)</f>
        <v>136695.38</v>
      </c>
      <c r="G87" s="41"/>
      <c r="H87" s="42"/>
    </row>
    <row r="88" spans="1:8" ht="14.4" x14ac:dyDescent="0.3">
      <c r="A88" s="26"/>
      <c r="B88" s="27"/>
      <c r="C88" s="28" t="s">
        <v>45</v>
      </c>
      <c r="D88" s="72" t="s">
        <v>104</v>
      </c>
      <c r="E88" s="30">
        <f>'[1]SPA - Fase 3'!BN90</f>
        <v>160525.45000000001</v>
      </c>
      <c r="F88" s="31">
        <v>136695.38</v>
      </c>
      <c r="G88" s="41"/>
      <c r="H88" s="42"/>
    </row>
    <row r="89" spans="1:8" ht="14.4" x14ac:dyDescent="0.3">
      <c r="A89" s="26"/>
      <c r="B89" s="27"/>
      <c r="C89" s="28"/>
      <c r="D89" s="75" t="s">
        <v>100</v>
      </c>
      <c r="E89" s="30">
        <f>'[1]SPA - Fase 3'!BN91</f>
        <v>0</v>
      </c>
      <c r="F89" s="31"/>
      <c r="G89" s="41"/>
      <c r="H89" s="42"/>
    </row>
    <row r="90" spans="1:8" ht="14.4" x14ac:dyDescent="0.3">
      <c r="A90" s="26"/>
      <c r="B90" s="27"/>
      <c r="C90" s="28" t="s">
        <v>74</v>
      </c>
      <c r="D90" s="72" t="s">
        <v>71</v>
      </c>
      <c r="E90" s="30">
        <f>'[1]SPA - Fase 3'!BN92</f>
        <v>0</v>
      </c>
      <c r="F90" s="31">
        <v>0</v>
      </c>
      <c r="G90" s="73" t="s">
        <v>105</v>
      </c>
      <c r="H90" s="44" t="s">
        <v>106</v>
      </c>
    </row>
    <row r="91" spans="1:8" ht="14.4" x14ac:dyDescent="0.3">
      <c r="A91" s="26"/>
      <c r="B91" s="27"/>
      <c r="C91" s="28"/>
      <c r="D91" s="75" t="s">
        <v>100</v>
      </c>
      <c r="E91" s="30">
        <f>'[1]SPA - Fase 3'!BN93</f>
        <v>0</v>
      </c>
      <c r="F91" s="31"/>
      <c r="G91" s="73"/>
      <c r="H91" s="42"/>
    </row>
    <row r="92" spans="1:8" ht="14.4" x14ac:dyDescent="0.3">
      <c r="A92" s="26"/>
      <c r="B92" s="27"/>
      <c r="C92" s="28" t="s">
        <v>77</v>
      </c>
      <c r="D92" s="63" t="s">
        <v>107</v>
      </c>
      <c r="E92" s="30">
        <f>'[1]SPA - Fase 3'!BN94</f>
        <v>0</v>
      </c>
      <c r="F92" s="31">
        <v>0</v>
      </c>
      <c r="G92" s="41" t="s">
        <v>108</v>
      </c>
      <c r="H92" s="42" t="s">
        <v>108</v>
      </c>
    </row>
    <row r="93" spans="1:8" ht="14.4" x14ac:dyDescent="0.3">
      <c r="A93" s="26"/>
      <c r="B93" s="27"/>
      <c r="C93" s="28"/>
      <c r="D93" s="75" t="s">
        <v>100</v>
      </c>
      <c r="E93" s="30">
        <f>'[1]SPA - Fase 3'!BN95</f>
        <v>0</v>
      </c>
      <c r="F93" s="31"/>
      <c r="G93" s="41"/>
      <c r="H93" s="42"/>
    </row>
    <row r="94" spans="1:8" ht="14.4" x14ac:dyDescent="0.3">
      <c r="A94" s="26"/>
      <c r="B94" s="27"/>
      <c r="C94" s="71" t="s">
        <v>85</v>
      </c>
      <c r="D94" s="72" t="s">
        <v>109</v>
      </c>
      <c r="E94" s="30">
        <f>'[1]SPA - Fase 3'!BN96</f>
        <v>0</v>
      </c>
      <c r="F94" s="31">
        <v>0</v>
      </c>
      <c r="G94" s="41"/>
      <c r="H94" s="42"/>
    </row>
    <row r="95" spans="1:8" ht="14.4" x14ac:dyDescent="0.3">
      <c r="A95" s="26"/>
      <c r="B95" s="27"/>
      <c r="C95" s="71"/>
      <c r="D95" s="75" t="s">
        <v>100</v>
      </c>
      <c r="E95" s="30">
        <f>'[1]SPA - Fase 3'!BN97</f>
        <v>0</v>
      </c>
      <c r="F95" s="31"/>
      <c r="G95" s="41"/>
      <c r="H95" s="42"/>
    </row>
    <row r="96" spans="1:8" ht="14.4" x14ac:dyDescent="0.3">
      <c r="A96" s="26"/>
      <c r="B96" s="27">
        <v>3</v>
      </c>
      <c r="C96" s="28"/>
      <c r="D96" s="27" t="s">
        <v>110</v>
      </c>
      <c r="E96" s="30">
        <f>'[1]SPA - Fase 3'!BN98</f>
        <v>959150.75000000012</v>
      </c>
      <c r="F96" s="31">
        <v>1089515.07</v>
      </c>
      <c r="G96" s="41" t="s">
        <v>111</v>
      </c>
      <c r="H96" s="44" t="s">
        <v>111</v>
      </c>
    </row>
    <row r="97" spans="1:8" ht="14.4" x14ac:dyDescent="0.3">
      <c r="A97" s="26"/>
      <c r="B97" s="27"/>
      <c r="C97" s="28"/>
      <c r="D97" s="75" t="s">
        <v>100</v>
      </c>
      <c r="E97" s="30">
        <f>'[1]SPA - Fase 3'!BN99</f>
        <v>0</v>
      </c>
      <c r="F97" s="31"/>
      <c r="G97" s="41"/>
      <c r="H97" s="44"/>
    </row>
    <row r="98" spans="1:8" ht="14.4" x14ac:dyDescent="0.3">
      <c r="A98" s="26"/>
      <c r="B98" s="27">
        <v>4</v>
      </c>
      <c r="C98" s="28"/>
      <c r="D98" s="47" t="s">
        <v>112</v>
      </c>
      <c r="E98" s="30">
        <f>'[1]SPA - Fase 3'!BN100</f>
        <v>628539.68999999994</v>
      </c>
      <c r="F98" s="31">
        <f>SUM(F99+F101+F103)</f>
        <v>548767.27</v>
      </c>
      <c r="G98" s="41" t="s">
        <v>113</v>
      </c>
      <c r="H98" s="44" t="s">
        <v>113</v>
      </c>
    </row>
    <row r="99" spans="1:8" ht="14.4" x14ac:dyDescent="0.3">
      <c r="A99" s="26"/>
      <c r="B99" s="27"/>
      <c r="C99" s="28" t="s">
        <v>45</v>
      </c>
      <c r="D99" s="72" t="s">
        <v>114</v>
      </c>
      <c r="E99" s="30">
        <f>'[1]SPA - Fase 3'!BN101</f>
        <v>216507.4</v>
      </c>
      <c r="F99" s="31">
        <v>277849.84000000003</v>
      </c>
      <c r="G99" s="41"/>
      <c r="H99" s="42"/>
    </row>
    <row r="100" spans="1:8" ht="14.4" x14ac:dyDescent="0.3">
      <c r="A100" s="26"/>
      <c r="B100" s="27"/>
      <c r="C100" s="28"/>
      <c r="D100" s="75" t="s">
        <v>100</v>
      </c>
      <c r="E100" s="30">
        <f>'[1]SPA - Fase 3'!BN102</f>
        <v>121931.42</v>
      </c>
      <c r="F100" s="31"/>
      <c r="G100" s="41"/>
      <c r="H100" s="42"/>
    </row>
    <row r="101" spans="1:8" ht="14.4" x14ac:dyDescent="0.3">
      <c r="A101" s="26"/>
      <c r="B101" s="27"/>
      <c r="C101" s="28" t="s">
        <v>74</v>
      </c>
      <c r="D101" s="72" t="s">
        <v>115</v>
      </c>
      <c r="E101" s="30">
        <f>'[1]SPA - Fase 3'!BN103</f>
        <v>1952</v>
      </c>
      <c r="F101" s="31">
        <v>21168.080000000002</v>
      </c>
      <c r="G101" s="41"/>
      <c r="H101" s="42"/>
    </row>
    <row r="102" spans="1:8" ht="14.4" x14ac:dyDescent="0.3">
      <c r="A102" s="26"/>
      <c r="B102" s="27"/>
      <c r="C102" s="28"/>
      <c r="D102" s="75" t="s">
        <v>100</v>
      </c>
      <c r="E102" s="30">
        <f>'[1]SPA - Fase 3'!BN104</f>
        <v>0</v>
      </c>
      <c r="F102" s="31"/>
      <c r="G102" s="41"/>
      <c r="H102" s="42"/>
    </row>
    <row r="103" spans="1:8" ht="14.4" x14ac:dyDescent="0.3">
      <c r="A103" s="26"/>
      <c r="B103" s="27"/>
      <c r="C103" s="28" t="s">
        <v>77</v>
      </c>
      <c r="D103" s="63" t="s">
        <v>116</v>
      </c>
      <c r="E103" s="30">
        <f>'[1]SPA - Fase 3'!BN105</f>
        <v>410080.29</v>
      </c>
      <c r="F103" s="31">
        <v>249749.35</v>
      </c>
      <c r="G103" s="41"/>
      <c r="H103" s="42"/>
    </row>
    <row r="104" spans="1:8" ht="14.4" x14ac:dyDescent="0.3">
      <c r="A104" s="26"/>
      <c r="B104" s="27"/>
      <c r="C104" s="28"/>
      <c r="D104" s="75" t="s">
        <v>100</v>
      </c>
      <c r="E104" s="30">
        <f>'[1]SPA - Fase 3'!BN106</f>
        <v>0</v>
      </c>
      <c r="F104" s="31"/>
      <c r="G104" s="41"/>
      <c r="H104" s="42"/>
    </row>
    <row r="105" spans="1:8" ht="14.4" x14ac:dyDescent="0.3">
      <c r="A105" s="26"/>
      <c r="B105" s="27"/>
      <c r="C105" s="28"/>
      <c r="D105" s="51" t="s">
        <v>117</v>
      </c>
      <c r="E105" s="35">
        <f>E80+E87+E96+E98</f>
        <v>2636423.7000000002</v>
      </c>
      <c r="F105" s="35">
        <f>F80+F87+F96+F98</f>
        <v>3098571.1199999996</v>
      </c>
      <c r="G105" s="67"/>
      <c r="H105" s="93"/>
    </row>
    <row r="106" spans="1:8" ht="14.4" x14ac:dyDescent="0.3">
      <c r="A106" s="26"/>
      <c r="B106" s="27"/>
      <c r="C106" s="28"/>
      <c r="D106" s="92"/>
      <c r="E106" s="39"/>
      <c r="F106" s="40"/>
      <c r="G106" s="41"/>
      <c r="H106" s="42"/>
    </row>
    <row r="107" spans="1:8" ht="27" x14ac:dyDescent="0.3">
      <c r="A107" s="26" t="s">
        <v>39</v>
      </c>
      <c r="B107" s="27"/>
      <c r="C107" s="28"/>
      <c r="D107" s="57" t="s">
        <v>118</v>
      </c>
      <c r="E107" s="39"/>
      <c r="F107" s="40"/>
      <c r="G107" s="41"/>
      <c r="H107" s="42"/>
    </row>
    <row r="108" spans="1:8" ht="14.4" x14ac:dyDescent="0.3">
      <c r="A108" s="26"/>
      <c r="B108" s="27">
        <v>1</v>
      </c>
      <c r="C108" s="28"/>
      <c r="D108" s="27" t="s">
        <v>119</v>
      </c>
      <c r="E108" s="30">
        <f>'[1]SPA - Fase 3'!BN110</f>
        <v>0</v>
      </c>
      <c r="F108" s="31">
        <v>0</v>
      </c>
      <c r="G108" s="41" t="s">
        <v>120</v>
      </c>
      <c r="H108" s="44" t="s">
        <v>121</v>
      </c>
    </row>
    <row r="109" spans="1:8" ht="14.4" x14ac:dyDescent="0.3">
      <c r="A109" s="26"/>
      <c r="B109" s="27">
        <v>2</v>
      </c>
      <c r="C109" s="28"/>
      <c r="D109" s="27" t="s">
        <v>122</v>
      </c>
      <c r="E109" s="30">
        <f>'[1]SPA - Fase 3'!BN111</f>
        <v>130395.38</v>
      </c>
      <c r="F109" s="31">
        <v>9000</v>
      </c>
      <c r="G109" s="41" t="s">
        <v>123</v>
      </c>
      <c r="H109" s="44" t="s">
        <v>124</v>
      </c>
    </row>
    <row r="110" spans="1:8" ht="14.4" x14ac:dyDescent="0.3">
      <c r="A110" s="26"/>
      <c r="B110" s="27"/>
      <c r="C110" s="28"/>
      <c r="D110" s="51" t="s">
        <v>125</v>
      </c>
      <c r="E110" s="35">
        <f>SUM(E108:E109)</f>
        <v>130395.38</v>
      </c>
      <c r="F110" s="35">
        <f>SUM(F108:F109)</f>
        <v>9000</v>
      </c>
      <c r="G110" s="67"/>
      <c r="H110" s="93"/>
    </row>
    <row r="111" spans="1:8" ht="14.4" x14ac:dyDescent="0.3">
      <c r="A111" s="26"/>
      <c r="B111" s="27"/>
      <c r="C111" s="28"/>
      <c r="D111" s="92"/>
      <c r="E111" s="39"/>
      <c r="F111" s="40"/>
      <c r="G111" s="41"/>
      <c r="H111" s="42"/>
    </row>
    <row r="112" spans="1:8" ht="14.4" x14ac:dyDescent="0.3">
      <c r="A112" s="26" t="s">
        <v>67</v>
      </c>
      <c r="B112" s="27"/>
      <c r="C112" s="28"/>
      <c r="D112" s="43" t="s">
        <v>126</v>
      </c>
      <c r="E112" s="39"/>
      <c r="F112" s="40"/>
      <c r="G112" s="41"/>
      <c r="H112" s="42"/>
    </row>
    <row r="113" spans="1:8" ht="15" customHeight="1" x14ac:dyDescent="0.3">
      <c r="A113" s="26"/>
      <c r="B113" s="27">
        <v>1</v>
      </c>
      <c r="C113" s="28"/>
      <c r="D113" s="45" t="s">
        <v>127</v>
      </c>
      <c r="E113" s="30">
        <f>'[1]SPA - Fase 3'!BN115</f>
        <v>3241228.44</v>
      </c>
      <c r="F113" s="30">
        <f>SUM(F114:F115)</f>
        <v>3871362.75</v>
      </c>
      <c r="G113" s="41"/>
      <c r="H113" s="42"/>
    </row>
    <row r="114" spans="1:8" ht="15" customHeight="1" x14ac:dyDescent="0.3">
      <c r="A114" s="26"/>
      <c r="B114" s="27"/>
      <c r="C114" s="28" t="s">
        <v>45</v>
      </c>
      <c r="D114" s="72" t="s">
        <v>128</v>
      </c>
      <c r="E114" s="30">
        <f>'[1]SPA - Fase 3'!BN116</f>
        <v>3241228.44</v>
      </c>
      <c r="F114" s="31">
        <v>3871362.75</v>
      </c>
      <c r="G114" s="41"/>
      <c r="H114" s="42" t="s">
        <v>129</v>
      </c>
    </row>
    <row r="115" spans="1:8" ht="15" customHeight="1" x14ac:dyDescent="0.3">
      <c r="A115" s="26"/>
      <c r="B115" s="27"/>
      <c r="C115" s="28" t="s">
        <v>74</v>
      </c>
      <c r="D115" s="72" t="s">
        <v>130</v>
      </c>
      <c r="E115" s="30">
        <f>'[1]SPA - Fase 3'!BN117</f>
        <v>0</v>
      </c>
      <c r="F115" s="31">
        <v>0</v>
      </c>
      <c r="G115" s="41"/>
      <c r="H115" s="42"/>
    </row>
    <row r="116" spans="1:8" ht="15" customHeight="1" x14ac:dyDescent="0.3">
      <c r="A116" s="26"/>
      <c r="B116" s="27">
        <v>2</v>
      </c>
      <c r="C116" s="28"/>
      <c r="D116" s="27" t="s">
        <v>131</v>
      </c>
      <c r="E116" s="30">
        <f>'[1]SPA - Fase 3'!BN118</f>
        <v>511501.68</v>
      </c>
      <c r="F116" s="31">
        <v>1000622.76</v>
      </c>
      <c r="G116" s="41" t="s">
        <v>132</v>
      </c>
      <c r="H116" s="44" t="s">
        <v>133</v>
      </c>
    </row>
    <row r="117" spans="1:8" ht="14.4" x14ac:dyDescent="0.3">
      <c r="A117" s="26"/>
      <c r="B117" s="27">
        <v>3</v>
      </c>
      <c r="C117" s="28"/>
      <c r="D117" s="60" t="s">
        <v>134</v>
      </c>
      <c r="E117" s="30">
        <f>'[1]SPA - Fase 3'!BN119</f>
        <v>5479.6399999999994</v>
      </c>
      <c r="F117" s="31">
        <v>268.47000000000003</v>
      </c>
      <c r="G117" s="41" t="s">
        <v>135</v>
      </c>
      <c r="H117" s="44" t="s">
        <v>135</v>
      </c>
    </row>
    <row r="118" spans="1:8" ht="14.4" x14ac:dyDescent="0.3">
      <c r="A118" s="26"/>
      <c r="B118" s="49">
        <v>4</v>
      </c>
      <c r="C118" s="50"/>
      <c r="D118" s="94" t="s">
        <v>136</v>
      </c>
      <c r="E118" s="30">
        <f>'[1]SPA - Fase 3'!BN120</f>
        <v>0</v>
      </c>
      <c r="F118" s="31">
        <v>0</v>
      </c>
      <c r="G118" s="41"/>
      <c r="H118" s="44"/>
    </row>
    <row r="119" spans="1:8" ht="14.4" x14ac:dyDescent="0.3">
      <c r="A119" s="26"/>
      <c r="B119" s="27"/>
      <c r="C119" s="28"/>
      <c r="D119" s="51" t="s">
        <v>137</v>
      </c>
      <c r="E119" s="35">
        <f>E113+E116+E117+E118</f>
        <v>3758209.7600000002</v>
      </c>
      <c r="F119" s="35">
        <f>F113+F116+F117+F118</f>
        <v>4872253.9799999995</v>
      </c>
      <c r="G119" s="78"/>
      <c r="H119" s="79"/>
    </row>
    <row r="120" spans="1:8" ht="14.4" x14ac:dyDescent="0.3">
      <c r="A120" s="26"/>
      <c r="B120" s="27"/>
      <c r="C120" s="28"/>
      <c r="D120" s="95" t="s">
        <v>138</v>
      </c>
      <c r="E120" s="35">
        <f>E119+E110+E105+E78</f>
        <v>6561647.1600000001</v>
      </c>
      <c r="F120" s="35">
        <f>F119+F110+F105+F78</f>
        <v>8015544.3899999997</v>
      </c>
      <c r="G120" s="84"/>
      <c r="H120" s="85"/>
    </row>
    <row r="121" spans="1:8" ht="15.75" customHeight="1" x14ac:dyDescent="0.3">
      <c r="A121" s="26"/>
      <c r="B121" s="27"/>
      <c r="C121" s="28"/>
      <c r="D121" s="27"/>
      <c r="E121" s="39"/>
      <c r="F121" s="40"/>
      <c r="G121" s="41"/>
      <c r="H121" s="42"/>
    </row>
    <row r="122" spans="1:8" ht="14.4" x14ac:dyDescent="0.3">
      <c r="A122" s="26"/>
      <c r="B122" s="27"/>
      <c r="C122" s="28"/>
      <c r="D122" s="96" t="s">
        <v>139</v>
      </c>
      <c r="E122" s="39"/>
      <c r="F122" s="40"/>
      <c r="G122" s="41"/>
      <c r="H122" s="42"/>
    </row>
    <row r="123" spans="1:8" ht="14.4" x14ac:dyDescent="0.3">
      <c r="A123" s="26" t="s">
        <v>41</v>
      </c>
      <c r="B123" s="27">
        <v>1</v>
      </c>
      <c r="C123" s="28"/>
      <c r="D123" s="27" t="s">
        <v>140</v>
      </c>
      <c r="E123" s="30">
        <f>'[1]SPA - Fase 3'!BN125</f>
        <v>3850.92</v>
      </c>
      <c r="F123" s="31">
        <v>4063.04</v>
      </c>
      <c r="G123" s="41" t="s">
        <v>141</v>
      </c>
      <c r="H123" s="44" t="s">
        <v>141</v>
      </c>
    </row>
    <row r="124" spans="1:8" ht="14.4" x14ac:dyDescent="0.3">
      <c r="A124" s="26" t="s">
        <v>41</v>
      </c>
      <c r="B124" s="27">
        <v>2</v>
      </c>
      <c r="C124" s="28"/>
      <c r="D124" s="27" t="s">
        <v>142</v>
      </c>
      <c r="E124" s="30">
        <f>'[1]SPA - Fase 3'!BN126</f>
        <v>90387.760000000009</v>
      </c>
      <c r="F124" s="31">
        <v>15708.37</v>
      </c>
      <c r="G124" s="41" t="s">
        <v>141</v>
      </c>
      <c r="H124" s="44" t="s">
        <v>141</v>
      </c>
    </row>
    <row r="125" spans="1:8" ht="14.4" x14ac:dyDescent="0.3">
      <c r="A125" s="26"/>
      <c r="B125" s="27"/>
      <c r="C125" s="28"/>
      <c r="D125" s="95" t="s">
        <v>143</v>
      </c>
      <c r="E125" s="35">
        <f>SUM(E123:E124)</f>
        <v>94238.680000000008</v>
      </c>
      <c r="F125" s="35">
        <f>SUM(F123:F124)</f>
        <v>19771.41</v>
      </c>
      <c r="G125" s="67"/>
      <c r="H125" s="93"/>
    </row>
    <row r="126" spans="1:8" ht="14.4" x14ac:dyDescent="0.3">
      <c r="A126" s="26"/>
      <c r="B126" s="27"/>
      <c r="C126" s="28"/>
      <c r="D126" s="92"/>
      <c r="E126" s="97"/>
      <c r="F126" s="98"/>
      <c r="G126" s="99"/>
      <c r="H126" s="100"/>
    </row>
    <row r="127" spans="1:8" ht="16.2" thickBot="1" x14ac:dyDescent="0.35">
      <c r="A127" s="20"/>
      <c r="B127" s="21"/>
      <c r="C127" s="22"/>
      <c r="D127" s="101" t="s">
        <v>144</v>
      </c>
      <c r="E127" s="102">
        <f>E8+E125+E120+E74</f>
        <v>25342925.199999996</v>
      </c>
      <c r="F127" s="102">
        <f>F8+F125+F120+F74</f>
        <v>26474641.839999996</v>
      </c>
      <c r="G127" s="103"/>
      <c r="H127" s="104"/>
    </row>
    <row r="128" spans="1:8" ht="15" thickTop="1" x14ac:dyDescent="0.3">
      <c r="A128" s="105"/>
      <c r="B128" s="106"/>
      <c r="C128" s="106"/>
      <c r="D128" s="27" t="s">
        <v>145</v>
      </c>
      <c r="E128" s="107"/>
      <c r="F128" s="107"/>
      <c r="G128" s="108"/>
      <c r="H128" s="108"/>
    </row>
    <row r="129" spans="1:9" ht="14.4" x14ac:dyDescent="0.3">
      <c r="A129" s="105"/>
      <c r="B129" s="106"/>
      <c r="C129" s="106"/>
      <c r="D129" s="27" t="s">
        <v>146</v>
      </c>
      <c r="E129" s="107"/>
      <c r="F129" s="107"/>
      <c r="G129" s="108"/>
      <c r="H129" s="108"/>
      <c r="I129" s="109"/>
    </row>
    <row r="130" spans="1:9" ht="14.4" x14ac:dyDescent="0.3">
      <c r="A130" s="105"/>
      <c r="B130" s="106"/>
      <c r="C130" s="106"/>
      <c r="D130" s="106" t="s">
        <v>147</v>
      </c>
      <c r="E130" s="110"/>
      <c r="F130" s="110"/>
      <c r="G130" s="108"/>
      <c r="H130" s="108"/>
      <c r="I130" s="109"/>
    </row>
    <row r="131" spans="1:9" ht="14.4" x14ac:dyDescent="0.3">
      <c r="A131" s="111"/>
      <c r="B131" s="109"/>
      <c r="C131" s="109"/>
      <c r="D131" s="109"/>
      <c r="E131" s="112"/>
      <c r="F131" s="112"/>
      <c r="G131" s="113"/>
      <c r="H131" s="113"/>
      <c r="I131" s="109"/>
    </row>
    <row r="132" spans="1:9" ht="14.4" x14ac:dyDescent="0.3">
      <c r="A132" s="111"/>
      <c r="B132" s="109"/>
      <c r="C132" s="109"/>
      <c r="D132" s="109"/>
      <c r="E132" s="112"/>
      <c r="F132" s="112"/>
      <c r="G132" s="114"/>
      <c r="H132" s="113"/>
      <c r="I132" s="109"/>
    </row>
    <row r="133" spans="1:9" ht="14.4" x14ac:dyDescent="0.3">
      <c r="A133" s="111"/>
      <c r="B133" s="109"/>
      <c r="C133" s="109"/>
      <c r="H133" s="113"/>
      <c r="I133" s="109"/>
    </row>
    <row r="134" spans="1:9" ht="14.4" x14ac:dyDescent="0.3">
      <c r="A134" s="111"/>
      <c r="B134" s="109"/>
      <c r="C134" s="109"/>
      <c r="H134" s="113"/>
      <c r="I134" s="109"/>
    </row>
  </sheetData>
  <mergeCells count="5">
    <mergeCell ref="A1:H1"/>
    <mergeCell ref="A2:H2"/>
    <mergeCell ref="A3:H3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Giusti</dc:creator>
  <cp:lastModifiedBy>Daniele Giusti</cp:lastModifiedBy>
  <dcterms:created xsi:type="dcterms:W3CDTF">2019-10-08T07:49:04Z</dcterms:created>
  <dcterms:modified xsi:type="dcterms:W3CDTF">2019-10-08T07:49:43Z</dcterms:modified>
</cp:coreProperties>
</file>