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.giusti\Desktop\0-CONSOLIDATO 2022\"/>
    </mc:Choice>
  </mc:AlternateContent>
  <xr:revisionPtr revIDLastSave="0" documentId="13_ncr:1_{3E70B370-EB38-49ED-B0C0-638FA0DFABA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le 5" sheetId="5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1" i="5" l="1"/>
  <c r="E110" i="5"/>
  <c r="E109" i="5"/>
  <c r="E111" i="5" s="1"/>
  <c r="E104" i="5"/>
  <c r="E103" i="5"/>
  <c r="E102" i="5"/>
  <c r="E101" i="5"/>
  <c r="E100" i="5"/>
  <c r="F99" i="5"/>
  <c r="F105" i="5" s="1"/>
  <c r="F106" i="5" s="1"/>
  <c r="E99" i="5"/>
  <c r="E105" i="5" s="1"/>
  <c r="F96" i="5"/>
  <c r="E95" i="5"/>
  <c r="E94" i="5"/>
  <c r="E96" i="5" s="1"/>
  <c r="E90" i="5"/>
  <c r="E89" i="5"/>
  <c r="E88" i="5"/>
  <c r="E87" i="5"/>
  <c r="E86" i="5"/>
  <c r="E85" i="5"/>
  <c r="F84" i="5"/>
  <c r="F91" i="5" s="1"/>
  <c r="E84" i="5"/>
  <c r="E83" i="5"/>
  <c r="E82" i="5"/>
  <c r="E81" i="5"/>
  <c r="E80" i="5"/>
  <c r="E79" i="5"/>
  <c r="E78" i="5"/>
  <c r="E77" i="5"/>
  <c r="E76" i="5"/>
  <c r="E75" i="5"/>
  <c r="E74" i="5"/>
  <c r="F73" i="5"/>
  <c r="E73" i="5"/>
  <c r="E72" i="5"/>
  <c r="E71" i="5"/>
  <c r="E70" i="5"/>
  <c r="E69" i="5"/>
  <c r="E68" i="5"/>
  <c r="E67" i="5"/>
  <c r="F66" i="5"/>
  <c r="E66" i="5"/>
  <c r="E91" i="5" s="1"/>
  <c r="F64" i="5"/>
  <c r="E63" i="5"/>
  <c r="E64" i="5" s="1"/>
  <c r="E58" i="5"/>
  <c r="E57" i="5"/>
  <c r="E56" i="5"/>
  <c r="E55" i="5"/>
  <c r="E54" i="5"/>
  <c r="E53" i="5"/>
  <c r="E52" i="5"/>
  <c r="E51" i="5"/>
  <c r="E50" i="5"/>
  <c r="E49" i="5"/>
  <c r="F48" i="5"/>
  <c r="E48" i="5"/>
  <c r="E59" i="5" s="1"/>
  <c r="E47" i="5"/>
  <c r="E46" i="5"/>
  <c r="E45" i="5"/>
  <c r="F44" i="5"/>
  <c r="F59" i="5" s="1"/>
  <c r="E44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F27" i="5"/>
  <c r="E27" i="5"/>
  <c r="E26" i="5"/>
  <c r="E25" i="5"/>
  <c r="E24" i="5"/>
  <c r="E23" i="5"/>
  <c r="F22" i="5"/>
  <c r="F41" i="5" s="1"/>
  <c r="E22" i="5"/>
  <c r="E41" i="5" s="1"/>
  <c r="F19" i="5"/>
  <c r="E18" i="5"/>
  <c r="E17" i="5"/>
  <c r="E16" i="5"/>
  <c r="E19" i="5" s="1"/>
  <c r="E15" i="5"/>
  <c r="E14" i="5"/>
  <c r="E13" i="5"/>
  <c r="E12" i="5"/>
  <c r="E11" i="5"/>
  <c r="F8" i="5"/>
  <c r="E8" i="5"/>
  <c r="E7" i="5"/>
  <c r="A1" i="5"/>
  <c r="E60" i="5" l="1"/>
  <c r="F60" i="5"/>
  <c r="F113" i="5" s="1"/>
  <c r="E106" i="5"/>
  <c r="E113" i="5" s="1"/>
</calcChain>
</file>

<file path=xl/sharedStrings.xml><?xml version="1.0" encoding="utf-8"?>
<sst xmlns="http://schemas.openxmlformats.org/spreadsheetml/2006/main" count="219" uniqueCount="146">
  <si>
    <t>STATO PATRIMONIALE CONSOLIDATO - ATTIVO 2022
Allegato n.11- Rendiconto della gestione</t>
  </si>
  <si>
    <t>STATO PATRIMONIALE CONSOLIDATO 
(ATTIVO)</t>
  </si>
  <si>
    <t>riferimento</t>
  </si>
  <si>
    <t>art.2424 CC</t>
  </si>
  <si>
    <t>DM 26/4/95</t>
  </si>
  <si>
    <t>A) CREDITI vs.LO STATO ED ALTRE AMMINISTRAZIONI PUBBLICHE PER LA PARTECIPAZIONE AL FONDO DI DOTAZIONE</t>
  </si>
  <si>
    <t>A</t>
  </si>
  <si>
    <t>TOTALE CREDITI vs PARTECIPANTI (A)</t>
  </si>
  <si>
    <t>B) IMMOBILIZZAZIONI</t>
  </si>
  <si>
    <t>I</t>
  </si>
  <si>
    <t xml:space="preserve"> Immobilizzazioni immateriali</t>
  </si>
  <si>
    <t>BI</t>
  </si>
  <si>
    <t>costi di impianto e di ampliamento</t>
  </si>
  <si>
    <t>BI1</t>
  </si>
  <si>
    <t>costi di ricerca sviluppo e pubblicità</t>
  </si>
  <si>
    <t>BI2</t>
  </si>
  <si>
    <t>diritti di brevetto ed utilizzazione opere dell'ingegno</t>
  </si>
  <si>
    <t>BI3</t>
  </si>
  <si>
    <t>concessioni, licenze, marchi e diritti simile</t>
  </si>
  <si>
    <t>BI4</t>
  </si>
  <si>
    <t>avviamento</t>
  </si>
  <si>
    <t>BI5</t>
  </si>
  <si>
    <t>di cui differenze di annullamento</t>
  </si>
  <si>
    <t>immobilizzazioni in corso ed acconti</t>
  </si>
  <si>
    <t>BI6</t>
  </si>
  <si>
    <t>altre</t>
  </si>
  <si>
    <t>BI7</t>
  </si>
  <si>
    <t>Totale immobilizzazioni immateriali</t>
  </si>
  <si>
    <t>Immobilizzazioni materiali (3)</t>
  </si>
  <si>
    <t>II</t>
  </si>
  <si>
    <t>Beni demaniali</t>
  </si>
  <si>
    <t>1.1</t>
  </si>
  <si>
    <t>Terreni</t>
  </si>
  <si>
    <t>1.2</t>
  </si>
  <si>
    <t>Fabbricati</t>
  </si>
  <si>
    <t>1.3</t>
  </si>
  <si>
    <t>Infrastrutture</t>
  </si>
  <si>
    <t>1.9</t>
  </si>
  <si>
    <t>Altri beni demaniali</t>
  </si>
  <si>
    <t>III</t>
  </si>
  <si>
    <t>Altre immobilizzazioni materiali (3)</t>
  </si>
  <si>
    <t xml:space="preserve"> </t>
  </si>
  <si>
    <t>2.1</t>
  </si>
  <si>
    <t xml:space="preserve">Terreni </t>
  </si>
  <si>
    <t>BII1</t>
  </si>
  <si>
    <t>a</t>
  </si>
  <si>
    <t>di cui in leasing finanziario</t>
  </si>
  <si>
    <t>2.2</t>
  </si>
  <si>
    <t>2.3</t>
  </si>
  <si>
    <t>Impianti e macchinari</t>
  </si>
  <si>
    <t>BII2</t>
  </si>
  <si>
    <t>2.4</t>
  </si>
  <si>
    <t>Attrezzature industriali e commerciali</t>
  </si>
  <si>
    <t>BII3</t>
  </si>
  <si>
    <t>2.5</t>
  </si>
  <si>
    <t xml:space="preserve">Mezzi di trasporto </t>
  </si>
  <si>
    <t>2.6</t>
  </si>
  <si>
    <t>Macchine per ufficio e hardware</t>
  </si>
  <si>
    <t>2.7</t>
  </si>
  <si>
    <t>Mobili e arredi</t>
  </si>
  <si>
    <t>2.8</t>
  </si>
  <si>
    <t>2.99</t>
  </si>
  <si>
    <t>Altri beni materiali</t>
  </si>
  <si>
    <t>Immobilizzazioni in corso ed acconti</t>
  </si>
  <si>
    <t>BII5</t>
  </si>
  <si>
    <t>Totale immobilizzazioni materiali</t>
  </si>
  <si>
    <t>IV</t>
  </si>
  <si>
    <t>Immobilizzazioni Finanziarie (1)</t>
  </si>
  <si>
    <t xml:space="preserve">Partecipazioni in </t>
  </si>
  <si>
    <t>BIII1</t>
  </si>
  <si>
    <t>imprese controllate</t>
  </si>
  <si>
    <t>BIII1a</t>
  </si>
  <si>
    <t>b</t>
  </si>
  <si>
    <r>
      <t>imprese</t>
    </r>
    <r>
      <rPr>
        <i/>
        <sz val="10"/>
        <rFont val="Arial"/>
        <family val="2"/>
      </rPr>
      <t>partecipate</t>
    </r>
  </si>
  <si>
    <t>BIII1b</t>
  </si>
  <si>
    <t>c</t>
  </si>
  <si>
    <t>altri soggetti</t>
  </si>
  <si>
    <t>Crediti verso</t>
  </si>
  <si>
    <t>BIII2</t>
  </si>
  <si>
    <t>altre amministrazioni pubbliche</t>
  </si>
  <si>
    <t>di cui esigibili entro l'esercizio successivo</t>
  </si>
  <si>
    <t>BIII2a</t>
  </si>
  <si>
    <t>BIII2b</t>
  </si>
  <si>
    <t>d</t>
  </si>
  <si>
    <t xml:space="preserve">altri soggetti </t>
  </si>
  <si>
    <t>BIII2c BIII2d</t>
  </si>
  <si>
    <t>BIII2d</t>
  </si>
  <si>
    <t>Altri titoli</t>
  </si>
  <si>
    <t>BIII3</t>
  </si>
  <si>
    <t>Totale immobilizzazioni finanziarie</t>
  </si>
  <si>
    <t>TOTALE IMMOBILIZZAZIONI (B)</t>
  </si>
  <si>
    <t>C) ATTIVO CIRCOLANTE</t>
  </si>
  <si>
    <t>Rimanenze</t>
  </si>
  <si>
    <t>CI</t>
  </si>
  <si>
    <t>Totale rimanenze</t>
  </si>
  <si>
    <t>Crediti       (2)</t>
  </si>
  <si>
    <t>Crediti di natura tributaria</t>
  </si>
  <si>
    <t>Crediti da tributi destinati al finanziamento della sanità</t>
  </si>
  <si>
    <t>di cui esigibili oltre l'esercizio successivo</t>
  </si>
  <si>
    <t>Altri crediti da tributi</t>
  </si>
  <si>
    <t>Crediti da Fondi perequativi</t>
  </si>
  <si>
    <t>Crediti per trasferimenti e contributi</t>
  </si>
  <si>
    <t>verso amministrazioni pubbliche</t>
  </si>
  <si>
    <t xml:space="preserve">                                                                                                </t>
  </si>
  <si>
    <t>CII2</t>
  </si>
  <si>
    <t>imprese partecipate</t>
  </si>
  <si>
    <t>CII3</t>
  </si>
  <si>
    <t>verso altri soggetti</t>
  </si>
  <si>
    <t>Verso clienti ed utenti</t>
  </si>
  <si>
    <t>CII1</t>
  </si>
  <si>
    <t xml:space="preserve">Altri Crediti </t>
  </si>
  <si>
    <t>CII5</t>
  </si>
  <si>
    <t>verso l'erario</t>
  </si>
  <si>
    <t>per attività svolta per c/terzi</t>
  </si>
  <si>
    <t>altri</t>
  </si>
  <si>
    <t>Totale crediti</t>
  </si>
  <si>
    <t>ATTIVITA' FINANZIARIE CHE NON COSTITUISCONO IMMOBILIZZI</t>
  </si>
  <si>
    <t>partecipazioni</t>
  </si>
  <si>
    <t>CIII1,2,3,4,5</t>
  </si>
  <si>
    <t>CIII1,2,3</t>
  </si>
  <si>
    <t>altri titoli</t>
  </si>
  <si>
    <t>CIII6</t>
  </si>
  <si>
    <t>CIII5</t>
  </si>
  <si>
    <t>Totale attività finanziarie che non costituiscono immobilizzi</t>
  </si>
  <si>
    <t>DISPONIBILITA' LIQUIDE</t>
  </si>
  <si>
    <t>Conto di tesoreria</t>
  </si>
  <si>
    <t>Istituto tesoriere</t>
  </si>
  <si>
    <t>CIV1a</t>
  </si>
  <si>
    <t>presso Banca d'Italia</t>
  </si>
  <si>
    <t>Altri depositi bancari e postali</t>
  </si>
  <si>
    <t>CIV1</t>
  </si>
  <si>
    <t>CIV1b e CIV1c</t>
  </si>
  <si>
    <t>Denaro e valori in cassa</t>
  </si>
  <si>
    <t>CIV2 e CIV3</t>
  </si>
  <si>
    <t>Altri conti presso la tesoreria statale intestati all'ente</t>
  </si>
  <si>
    <t>Totale disponibilità liquide</t>
  </si>
  <si>
    <t>TOTALE ATTIVO CIRCOLANTE (C)</t>
  </si>
  <si>
    <t>D) RATEI E RISCONTI</t>
  </si>
  <si>
    <t xml:space="preserve">Ratei attivi </t>
  </si>
  <si>
    <t>D</t>
  </si>
  <si>
    <t>Risconti attivi</t>
  </si>
  <si>
    <t>TOTALE RATEI E RISCONTI  (D)</t>
  </si>
  <si>
    <t xml:space="preserve">TOTALE DELL'ATTIVO </t>
  </si>
  <si>
    <t>(1) con separata indicazione degli importi esigibili entro l'esercizio successivo</t>
  </si>
  <si>
    <t>(2) con separata indicazione degli importi esigibili oltre l'esercizio successivo</t>
  </si>
  <si>
    <t>(3) con separata indicazione degli importi relativi  a beni indisponibili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</si>
</sst>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0.00_ ;[Red]\-0.00\ "/>
    <numFmt numFmtId="165" formatCode="0_ ;[Red]\-0\ "/>
    <numFmt numFmtId="166" formatCode="#,##0.00_ ;[Red]\-#,##0.00\ "/>
  </numFmts>
  <fonts count="28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b/>
      <sz val="11"/>
      <color theme="1"/>
      <name val="Calibri"/>
      <family val="2"/>
      <scheme val="minor"/>
    </font>
    <font>
      <b/>
      <sz val="20"/>
      <name val="Calibri"/>
      <family val="2"/>
    </font>
    <font>
      <sz val="20"/>
      <color theme="1"/>
      <name val="Calibri"/>
      <family val="2"/>
      <scheme val="minor"/>
    </font>
    <font>
      <b/>
      <sz val="16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5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Arial"/>
      <family val="2"/>
    </font>
    <font>
      <i/>
      <sz val="10"/>
      <name val="Calibri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9" fillId="0" borderId="0"/>
    <xf numFmtId="0" fontId="10" fillId="0" borderId="0"/>
    <xf numFmtId="43" fontId="10" fillId="0" borderId="0" applyFont="0" applyFill="0" applyBorder="0" applyAlignment="0" applyProtection="0"/>
    <xf numFmtId="41" fontId="9" fillId="0" borderId="0" applyFont="0" applyFill="0" applyBorder="0" applyAlignment="0" applyProtection="0"/>
  </cellStyleXfs>
  <cellXfs count="120">
    <xf numFmtId="0" fontId="0" fillId="0" borderId="0" xfId="0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2" applyAlignment="1">
      <alignment vertical="center"/>
    </xf>
    <xf numFmtId="0" fontId="11" fillId="0" borderId="0" xfId="3" applyFont="1" applyAlignment="1">
      <alignment horizontal="right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12" fillId="0" borderId="0" xfId="3" applyFont="1" applyAlignment="1">
      <alignment horizontal="right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65" fontId="14" fillId="0" borderId="4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65" fontId="14" fillId="0" borderId="9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15" fillId="0" borderId="0" xfId="0" applyFont="1" applyAlignment="1">
      <alignment vertical="center" wrapText="1"/>
    </xf>
    <xf numFmtId="4" fontId="1" fillId="0" borderId="13" xfId="1" applyNumberFormat="1" applyFont="1" applyFill="1" applyBorder="1" applyAlignment="1" applyProtection="1">
      <alignment horizontal="right" vertical="center" wrapText="1"/>
    </xf>
    <xf numFmtId="4" fontId="1" fillId="0" borderId="13" xfId="4" applyNumberFormat="1" applyFont="1" applyFill="1" applyBorder="1" applyAlignment="1" applyProtection="1">
      <alignment horizontal="right" vertical="center" wrapText="1"/>
      <protection locked="0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/>
    </xf>
    <xf numFmtId="0" fontId="17" fillId="0" borderId="15" xfId="2" applyFont="1" applyBorder="1" applyAlignment="1">
      <alignment horizontal="right" vertical="center" wrapText="1"/>
    </xf>
    <xf numFmtId="4" fontId="3" fillId="0" borderId="16" xfId="1" applyNumberFormat="1" applyFont="1" applyFill="1" applyBorder="1" applyAlignment="1" applyProtection="1">
      <alignment horizontal="right" vertical="center"/>
    </xf>
    <xf numFmtId="41" fontId="18" fillId="0" borderId="16" xfId="5" applyFont="1" applyFill="1" applyBorder="1" applyAlignment="1" applyProtection="1">
      <alignment horizontal="center" vertical="center"/>
    </xf>
    <xf numFmtId="41" fontId="18" fillId="0" borderId="17" xfId="2" applyNumberFormat="1" applyFont="1" applyBorder="1" applyAlignment="1">
      <alignment horizontal="center" vertical="center"/>
    </xf>
    <xf numFmtId="0" fontId="17" fillId="0" borderId="0" xfId="2" applyFont="1" applyAlignment="1">
      <alignment vertical="center"/>
    </xf>
    <xf numFmtId="166" fontId="1" fillId="0" borderId="13" xfId="1" applyNumberFormat="1" applyFont="1" applyFill="1" applyBorder="1" applyAlignment="1" applyProtection="1">
      <alignment horizontal="right" vertical="center"/>
    </xf>
    <xf numFmtId="0" fontId="16" fillId="0" borderId="13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6" fillId="0" borderId="18" xfId="0" applyFont="1" applyBorder="1" applyAlignment="1">
      <alignment vertical="center"/>
    </xf>
    <xf numFmtId="0" fontId="9" fillId="0" borderId="0" xfId="0" applyFont="1" applyAlignment="1">
      <alignment vertical="center"/>
    </xf>
    <xf numFmtId="4" fontId="1" fillId="0" borderId="13" xfId="1" applyNumberFormat="1" applyFont="1" applyFill="1" applyBorder="1" applyAlignment="1" applyProtection="1">
      <alignment horizontal="right" vertical="center" wrapText="1"/>
      <protection locked="0"/>
    </xf>
    <xf numFmtId="0" fontId="20" fillId="0" borderId="14" xfId="2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21" fillId="0" borderId="11" xfId="2" applyFont="1" applyBorder="1" applyAlignment="1">
      <alignment horizontal="right" vertical="center"/>
    </xf>
    <xf numFmtId="0" fontId="21" fillId="0" borderId="0" xfId="2" applyFont="1" applyAlignment="1">
      <alignment vertical="center"/>
    </xf>
    <xf numFmtId="0" fontId="21" fillId="0" borderId="12" xfId="2" applyFont="1" applyBorder="1" applyAlignment="1">
      <alignment vertical="center"/>
    </xf>
    <xf numFmtId="0" fontId="17" fillId="0" borderId="0" xfId="2" applyFont="1" applyAlignment="1">
      <alignment horizontal="right" vertical="center"/>
    </xf>
    <xf numFmtId="41" fontId="22" fillId="0" borderId="16" xfId="5" applyFont="1" applyFill="1" applyBorder="1" applyAlignment="1" applyProtection="1">
      <alignment horizontal="center" vertical="center"/>
    </xf>
    <xf numFmtId="0" fontId="22" fillId="0" borderId="17" xfId="2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9" fillId="0" borderId="11" xfId="0" applyFont="1" applyBorder="1" applyAlignment="1">
      <alignment horizontal="right" vertical="center" wrapText="1"/>
    </xf>
    <xf numFmtId="0" fontId="9" fillId="0" borderId="12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4" fontId="3" fillId="0" borderId="13" xfId="1" applyNumberFormat="1" applyFont="1" applyFill="1" applyBorder="1" applyAlignment="1" applyProtection="1">
      <alignment horizontal="right" vertical="center" wrapText="1"/>
    </xf>
    <xf numFmtId="4" fontId="3" fillId="0" borderId="13" xfId="4" applyNumberFormat="1" applyFont="1" applyFill="1" applyBorder="1" applyAlignment="1" applyProtection="1">
      <alignment horizontal="right" vertical="center"/>
    </xf>
    <xf numFmtId="0" fontId="21" fillId="0" borderId="11" xfId="2" applyFont="1" applyBorder="1" applyAlignment="1">
      <alignment horizontal="right" vertical="center" wrapText="1"/>
    </xf>
    <xf numFmtId="0" fontId="21" fillId="0" borderId="12" xfId="2" applyFont="1" applyBorder="1" applyAlignment="1">
      <alignment vertical="center" wrapText="1"/>
    </xf>
    <xf numFmtId="0" fontId="21" fillId="0" borderId="0" xfId="2" applyFont="1" applyAlignment="1">
      <alignment vertical="center" wrapText="1"/>
    </xf>
    <xf numFmtId="0" fontId="22" fillId="0" borderId="13" xfId="2" applyFont="1" applyBorder="1" applyAlignment="1">
      <alignment vertical="center"/>
    </xf>
    <xf numFmtId="0" fontId="22" fillId="0" borderId="18" xfId="2" applyFont="1" applyBorder="1" applyAlignment="1">
      <alignment vertical="center"/>
    </xf>
    <xf numFmtId="4" fontId="3" fillId="0" borderId="13" xfId="4" applyNumberFormat="1" applyFont="1" applyFill="1" applyBorder="1" applyAlignment="1" applyProtection="1">
      <alignment horizontal="right" vertical="center" wrapText="1"/>
    </xf>
    <xf numFmtId="0" fontId="23" fillId="0" borderId="0" xfId="0" applyFont="1" applyAlignment="1">
      <alignment vertical="center" wrapText="1"/>
    </xf>
    <xf numFmtId="0" fontId="9" fillId="0" borderId="11" xfId="0" quotePrefix="1" applyFont="1" applyBorder="1" applyAlignment="1">
      <alignment horizontal="right" vertical="center" wrapText="1"/>
    </xf>
    <xf numFmtId="0" fontId="21" fillId="0" borderId="11" xfId="2" quotePrefix="1" applyFont="1" applyBorder="1" applyAlignment="1">
      <alignment horizontal="right" vertical="center" wrapText="1"/>
    </xf>
    <xf numFmtId="41" fontId="16" fillId="0" borderId="16" xfId="0" applyNumberFormat="1" applyFont="1" applyBorder="1" applyAlignment="1">
      <alignment vertical="center"/>
    </xf>
    <xf numFmtId="41" fontId="16" fillId="0" borderId="19" xfId="0" applyNumberFormat="1" applyFont="1" applyBorder="1" applyAlignment="1">
      <alignment vertical="center"/>
    </xf>
    <xf numFmtId="0" fontId="9" fillId="0" borderId="11" xfId="0" applyFont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9" fillId="0" borderId="12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14" fillId="0" borderId="12" xfId="0" applyFont="1" applyBorder="1" applyAlignment="1">
      <alignment horizontal="right" vertical="center"/>
    </xf>
    <xf numFmtId="4" fontId="3" fillId="0" borderId="20" xfId="1" applyNumberFormat="1" applyFont="1" applyFill="1" applyBorder="1" applyAlignment="1" applyProtection="1">
      <alignment horizontal="right" vertical="center"/>
    </xf>
    <xf numFmtId="41" fontId="16" fillId="0" borderId="20" xfId="0" applyNumberFormat="1" applyFont="1" applyBorder="1" applyAlignment="1">
      <alignment vertical="center"/>
    </xf>
    <xf numFmtId="41" fontId="16" fillId="0" borderId="21" xfId="0" applyNumberFormat="1" applyFont="1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14" fillId="0" borderId="23" xfId="0" applyFont="1" applyBorder="1" applyAlignment="1">
      <alignment horizontal="right" vertical="center"/>
    </xf>
    <xf numFmtId="41" fontId="14" fillId="0" borderId="16" xfId="0" applyNumberFormat="1" applyFont="1" applyBorder="1" applyAlignment="1">
      <alignment vertical="center"/>
    </xf>
    <xf numFmtId="41" fontId="14" fillId="0" borderId="17" xfId="0" applyNumberFormat="1" applyFont="1" applyBorder="1" applyAlignment="1">
      <alignment vertical="center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166" fontId="1" fillId="0" borderId="20" xfId="1" applyNumberFormat="1" applyFont="1" applyFill="1" applyBorder="1" applyAlignment="1" applyProtection="1">
      <alignment horizontal="right" vertical="center"/>
    </xf>
    <xf numFmtId="0" fontId="16" fillId="0" borderId="20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41" fontId="16" fillId="0" borderId="17" xfId="0" applyNumberFormat="1" applyFont="1" applyBorder="1" applyAlignment="1">
      <alignment vertical="center"/>
    </xf>
    <xf numFmtId="4" fontId="3" fillId="0" borderId="13" xfId="1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2" applyFont="1" applyAlignment="1">
      <alignment horizontal="right" vertical="center" wrapText="1"/>
    </xf>
    <xf numFmtId="4" fontId="1" fillId="0" borderId="13" xfId="4" applyNumberFormat="1" applyFont="1" applyFill="1" applyBorder="1" applyAlignment="1" applyProtection="1">
      <alignment horizontal="right" vertical="center" wrapText="1"/>
    </xf>
    <xf numFmtId="0" fontId="21" fillId="0" borderId="0" xfId="2" applyFont="1" applyAlignment="1">
      <alignment horizontal="left" vertical="center"/>
    </xf>
    <xf numFmtId="0" fontId="14" fillId="0" borderId="15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166" fontId="1" fillId="0" borderId="28" xfId="1" applyNumberFormat="1" applyFont="1" applyFill="1" applyBorder="1" applyAlignment="1" applyProtection="1">
      <alignment horizontal="right" vertical="center"/>
    </xf>
    <xf numFmtId="166" fontId="1" fillId="0" borderId="16" xfId="1" applyNumberFormat="1" applyFont="1" applyFill="1" applyBorder="1" applyAlignment="1" applyProtection="1">
      <alignment horizontal="right" vertical="center"/>
    </xf>
    <xf numFmtId="41" fontId="16" fillId="0" borderId="29" xfId="0" applyNumberFormat="1" applyFont="1" applyBorder="1" applyAlignment="1">
      <alignment vertical="center"/>
    </xf>
    <xf numFmtId="41" fontId="16" fillId="0" borderId="30" xfId="0" applyNumberFormat="1" applyFont="1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31" xfId="0" applyBorder="1" applyAlignment="1">
      <alignment vertical="center"/>
    </xf>
    <xf numFmtId="0" fontId="25" fillId="0" borderId="7" xfId="0" applyFont="1" applyBorder="1" applyAlignment="1">
      <alignment horizontal="right" vertical="center"/>
    </xf>
    <xf numFmtId="4" fontId="17" fillId="0" borderId="32" xfId="1" applyNumberFormat="1" applyFont="1" applyFill="1" applyBorder="1" applyAlignment="1" applyProtection="1">
      <alignment horizontal="right" vertical="center"/>
    </xf>
    <xf numFmtId="41" fontId="14" fillId="0" borderId="32" xfId="0" applyNumberFormat="1" applyFont="1" applyBorder="1" applyAlignment="1">
      <alignment vertical="center"/>
    </xf>
    <xf numFmtId="41" fontId="14" fillId="0" borderId="33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16" fillId="0" borderId="0" xfId="0" applyFont="1" applyAlignment="1">
      <alignment vertical="center"/>
    </xf>
    <xf numFmtId="0" fontId="26" fillId="0" borderId="0" xfId="2" applyFont="1" applyAlignment="1">
      <alignment vertical="center"/>
    </xf>
    <xf numFmtId="0" fontId="26" fillId="0" borderId="0" xfId="2" applyFont="1" applyAlignment="1">
      <alignment horizontal="right" vertical="center"/>
    </xf>
    <xf numFmtId="164" fontId="26" fillId="0" borderId="0" xfId="2" applyNumberFormat="1" applyFont="1" applyAlignment="1">
      <alignment vertical="center"/>
    </xf>
    <xf numFmtId="0" fontId="27" fillId="0" borderId="0" xfId="2" applyFont="1" applyAlignment="1">
      <alignment vertical="center"/>
    </xf>
    <xf numFmtId="166" fontId="27" fillId="0" borderId="0" xfId="2" applyNumberFormat="1" applyFont="1" applyAlignment="1">
      <alignment vertical="center"/>
    </xf>
    <xf numFmtId="164" fontId="9" fillId="0" borderId="0" xfId="2" applyNumberFormat="1" applyAlignment="1">
      <alignment vertical="center"/>
    </xf>
    <xf numFmtId="0" fontId="9" fillId="0" borderId="0" xfId="2" applyAlignment="1">
      <alignment horizontal="right" vertical="center"/>
    </xf>
  </cellXfs>
  <cellStyles count="6">
    <cellStyle name="Migliaia" xfId="1" builtinId="3"/>
    <cellStyle name="Migliaia [0] 2" xfId="5" xr:uid="{49ED0145-94A4-4F8B-B326-1B6E7A0F6601}"/>
    <cellStyle name="Migliaia 2" xfId="4" xr:uid="{BA7CB6D4-400D-409D-9656-0A4E413CDA8E}"/>
    <cellStyle name="Normale" xfId="0" builtinId="0"/>
    <cellStyle name="Normale 3" xfId="2" xr:uid="{A73B86B9-23C6-4A49-A147-86020146C1AF}"/>
    <cellStyle name="Normale_All X - risultato d'amministrazione e fondo pluriennale nel 2014 (2)" xfId="3" xr:uid="{654F5DD7-4519-41EB-A4C9-256D8A98462A}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VEDSRV02\Utenti\Area%20Ragioneria\Ufficio%20Ragioneria%201\BILANCIO%20CONSOLIDATO%202022\DATI%20INVIATI%20DA%20DATAGRAPH\BILANCIO%20CONSOLIDATO%202022%20-%20VEDANO%20AL%20LAMBRO%20-%20VERS.%201%20del%2020.07.2023.xls" TargetMode="External"/><Relationship Id="rId1" Type="http://schemas.openxmlformats.org/officeDocument/2006/relationships/externalLinkPath" Target="file:///\\VEDSRV02\Utenti\Area%20Ragioneria\Ufficio%20Ragioneria%201\BILANCIO%20CONSOLIDATO%202022\DATI%20INVIATI%20DA%20DATAGRAPH\BILANCIO%20CONSOLIDATO%202022%20-%20VEDANO%20AL%20LAMBRO%20-%20VERS.%201%20del%2020.07.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E-BDAP"/>
      <sheetName val="SPA-BDAP"/>
      <sheetName val="SPP-BDAP"/>
      <sheetName val="CE-CONS"/>
      <sheetName val="SPA-CONS"/>
      <sheetName val="SPP-CONS"/>
      <sheetName val="LEGENDA"/>
      <sheetName val="PN_RETT_PART"/>
      <sheetName val="PN_RETT_UNI"/>
      <sheetName val="PN_ELI_COM-SOG"/>
      <sheetName val="PN_ELI_SOG-SOG"/>
      <sheetName val="VOCI_EP"/>
      <sheetName val="PN_DIFFCON"/>
      <sheetName val="PN_CAPTERZI"/>
      <sheetName val="PN_RISCAP"/>
      <sheetName val="PARTEC"/>
      <sheetName val="CAP_TERZI"/>
      <sheetName val="DIFFCONS"/>
      <sheetName val="EQUI2"/>
      <sheetName val="CE"/>
      <sheetName val="SPA"/>
      <sheetName val="SPP"/>
      <sheetName val="EQUI"/>
      <sheetName val="PART_RG"/>
      <sheetName val="CE_RG"/>
      <sheetName val="SP_RG"/>
      <sheetName val="GAP_NI"/>
      <sheetName val="PERIMETRO_NI"/>
      <sheetName val="METODO_NI"/>
      <sheetName val="TERZI_NI"/>
      <sheetName val="SP_NI"/>
      <sheetName val="SPA-SOG-BIENNIO_NI"/>
      <sheetName val="SPP-SOG-BIENNIO_NI"/>
      <sheetName val="CE_NI"/>
      <sheetName val="CE-SOG-BIENNIO_NI"/>
      <sheetName val="TABELLE_NI"/>
      <sheetName val="CE-REV"/>
      <sheetName val="CE-CONS-COM-REV"/>
      <sheetName val="ELI-ECO-REV"/>
      <sheetName val="SP-REV"/>
      <sheetName val="ELI-PAT-REV"/>
      <sheetName val="PNETTO-REV"/>
      <sheetName val="PERIMETRO-RE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C1" t="str">
            <v>Comune di Vedano al Lambro - Provincia di Monza e della Brianza</v>
          </cell>
        </row>
      </sheetData>
      <sheetData sheetId="20">
        <row r="8">
          <cell r="FX8">
            <v>3994.24</v>
          </cell>
        </row>
        <row r="13">
          <cell r="FX13">
            <v>0</v>
          </cell>
        </row>
        <row r="14">
          <cell r="FX14">
            <v>90505.47</v>
          </cell>
        </row>
        <row r="15">
          <cell r="FX15">
            <v>44242.47</v>
          </cell>
        </row>
        <row r="16">
          <cell r="FX16">
            <v>387485.54</v>
          </cell>
        </row>
        <row r="17">
          <cell r="FX17">
            <v>0</v>
          </cell>
        </row>
        <row r="18">
          <cell r="FX18">
            <v>0</v>
          </cell>
        </row>
        <row r="19">
          <cell r="FX19">
            <v>111765.15</v>
          </cell>
        </row>
        <row r="20">
          <cell r="FX20">
            <v>117119.69999999998</v>
          </cell>
        </row>
        <row r="24">
          <cell r="FX24">
            <v>7825930.7899999991</v>
          </cell>
        </row>
        <row r="25">
          <cell r="FX25">
            <v>116495.38</v>
          </cell>
        </row>
        <row r="26">
          <cell r="FX26">
            <v>911926.75</v>
          </cell>
        </row>
        <row r="27">
          <cell r="FX27">
            <v>6365131.1799999997</v>
          </cell>
        </row>
        <row r="28">
          <cell r="FX28">
            <v>432377.48</v>
          </cell>
        </row>
        <row r="29">
          <cell r="FX29">
            <v>12623214.700000001</v>
          </cell>
        </row>
        <row r="30">
          <cell r="FX30">
            <v>473358.52</v>
          </cell>
        </row>
        <row r="31">
          <cell r="FX31">
            <v>0</v>
          </cell>
        </row>
        <row r="32">
          <cell r="FX32">
            <v>8438871.8500000015</v>
          </cell>
        </row>
        <row r="33">
          <cell r="FX33">
            <v>0</v>
          </cell>
        </row>
        <row r="34">
          <cell r="FX34">
            <v>3246962.84</v>
          </cell>
        </row>
        <row r="35">
          <cell r="FX35">
            <v>0</v>
          </cell>
        </row>
        <row r="36">
          <cell r="FX36">
            <v>228312.06</v>
          </cell>
        </row>
        <row r="37">
          <cell r="FX37">
            <v>42963.25</v>
          </cell>
        </row>
        <row r="38">
          <cell r="FX38">
            <v>62533.51</v>
          </cell>
        </row>
        <row r="39">
          <cell r="FX39">
            <v>69497.87</v>
          </cell>
        </row>
        <row r="40">
          <cell r="FX40">
            <v>0</v>
          </cell>
        </row>
        <row r="42">
          <cell r="FX42">
            <v>60714.799999999996</v>
          </cell>
        </row>
        <row r="43">
          <cell r="FX43">
            <v>1366832.1</v>
          </cell>
        </row>
        <row r="47">
          <cell r="FX47">
            <v>41553.889999999483</v>
          </cell>
        </row>
        <row r="48">
          <cell r="FX48">
            <v>237.37</v>
          </cell>
        </row>
        <row r="49">
          <cell r="FX49">
            <v>33231.009999999478</v>
          </cell>
        </row>
        <row r="50">
          <cell r="FX50">
            <v>8085.51</v>
          </cell>
        </row>
        <row r="51">
          <cell r="FX51">
            <v>2741.12</v>
          </cell>
        </row>
        <row r="52">
          <cell r="FX52">
            <v>0</v>
          </cell>
        </row>
        <row r="53">
          <cell r="FX53">
            <v>0</v>
          </cell>
        </row>
        <row r="54">
          <cell r="FX54">
            <v>0</v>
          </cell>
        </row>
        <row r="55">
          <cell r="FX55">
            <v>0</v>
          </cell>
        </row>
        <row r="56">
          <cell r="FX56">
            <v>290.23</v>
          </cell>
        </row>
        <row r="57">
          <cell r="FX57">
            <v>0</v>
          </cell>
        </row>
        <row r="58">
          <cell r="FX58">
            <v>2450.89</v>
          </cell>
        </row>
        <row r="59">
          <cell r="FX59">
            <v>0</v>
          </cell>
        </row>
        <row r="60">
          <cell r="FX60">
            <v>208860.77</v>
          </cell>
        </row>
        <row r="61">
          <cell r="FX61">
            <v>0</v>
          </cell>
        </row>
        <row r="67">
          <cell r="FX67">
            <v>60717.439999999995</v>
          </cell>
        </row>
        <row r="70">
          <cell r="FX70">
            <v>900022.24</v>
          </cell>
        </row>
        <row r="71">
          <cell r="FX71">
            <v>0</v>
          </cell>
        </row>
        <row r="72">
          <cell r="FX72">
            <v>0</v>
          </cell>
        </row>
        <row r="73">
          <cell r="FX73">
            <v>900022.24</v>
          </cell>
        </row>
        <row r="74">
          <cell r="FX74">
            <v>0</v>
          </cell>
        </row>
        <row r="75">
          <cell r="FX75">
            <v>0</v>
          </cell>
        </row>
        <row r="76">
          <cell r="FX76">
            <v>0</v>
          </cell>
        </row>
        <row r="77">
          <cell r="FX77">
            <v>464068.64</v>
          </cell>
        </row>
        <row r="78">
          <cell r="FX78">
            <v>463903.07</v>
          </cell>
        </row>
        <row r="79">
          <cell r="FX79">
            <v>0</v>
          </cell>
        </row>
        <row r="80">
          <cell r="FX80">
            <v>0</v>
          </cell>
        </row>
        <row r="81">
          <cell r="FX81">
            <v>0</v>
          </cell>
        </row>
        <row r="82">
          <cell r="FX82">
            <v>165.57</v>
          </cell>
        </row>
        <row r="83">
          <cell r="FX83">
            <v>0</v>
          </cell>
        </row>
        <row r="84">
          <cell r="FX84">
            <v>0</v>
          </cell>
        </row>
        <row r="85">
          <cell r="FX85">
            <v>0</v>
          </cell>
        </row>
        <row r="86">
          <cell r="FX86">
            <v>1056496.02</v>
          </cell>
        </row>
        <row r="87">
          <cell r="FX87">
            <v>689.67</v>
          </cell>
        </row>
        <row r="88">
          <cell r="FX88">
            <v>277935.50999999995</v>
          </cell>
        </row>
        <row r="89">
          <cell r="FX89">
            <v>143115.00999999998</v>
          </cell>
        </row>
        <row r="90">
          <cell r="FX90">
            <v>0</v>
          </cell>
        </row>
        <row r="91">
          <cell r="FX91">
            <v>38366.65</v>
          </cell>
        </row>
        <row r="92">
          <cell r="FX92">
            <v>0</v>
          </cell>
        </row>
        <row r="93">
          <cell r="FX93">
            <v>96453.849999999991</v>
          </cell>
        </row>
        <row r="94">
          <cell r="FX94">
            <v>3229.95</v>
          </cell>
        </row>
        <row r="98">
          <cell r="FX98">
            <v>0</v>
          </cell>
        </row>
        <row r="99">
          <cell r="FX99">
            <v>0</v>
          </cell>
        </row>
        <row r="103">
          <cell r="FX103">
            <v>6468334.7999999998</v>
          </cell>
        </row>
        <row r="104">
          <cell r="FX104">
            <v>6468334.7999999998</v>
          </cell>
        </row>
        <row r="105">
          <cell r="FX105">
            <v>0</v>
          </cell>
        </row>
        <row r="106">
          <cell r="FX106">
            <v>865256.59</v>
          </cell>
        </row>
        <row r="107">
          <cell r="FX107">
            <v>7974.43</v>
          </cell>
        </row>
        <row r="108">
          <cell r="FX108">
            <v>0</v>
          </cell>
        </row>
        <row r="113">
          <cell r="FX113">
            <v>167.21</v>
          </cell>
        </row>
        <row r="114">
          <cell r="FX114">
            <v>37069.100000000006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20"/>
  <sheetViews>
    <sheetView tabSelected="1" workbookViewId="0">
      <selection activeCell="K5" sqref="K5"/>
    </sheetView>
  </sheetViews>
  <sheetFormatPr defaultColWidth="9.33203125" defaultRowHeight="13.2" x14ac:dyDescent="0.25"/>
  <cols>
    <col min="1" max="1" width="2.6640625" style="119" customWidth="1"/>
    <col min="2" max="2" width="5.44140625" style="8" customWidth="1"/>
    <col min="3" max="3" width="2" style="8" customWidth="1"/>
    <col min="4" max="4" width="50.44140625" style="8" customWidth="1"/>
    <col min="5" max="6" width="20.6640625" style="118" customWidth="1"/>
    <col min="7" max="8" width="13.6640625" style="8" customWidth="1"/>
    <col min="9" max="9" width="13.33203125" style="8" customWidth="1"/>
    <col min="10" max="256" width="9.33203125" style="8"/>
    <col min="257" max="257" width="2.6640625" style="8" customWidth="1"/>
    <col min="258" max="258" width="5.44140625" style="8" customWidth="1"/>
    <col min="259" max="259" width="2" style="8" customWidth="1"/>
    <col min="260" max="260" width="50.44140625" style="8" customWidth="1"/>
    <col min="261" max="262" width="20.6640625" style="8" customWidth="1"/>
    <col min="263" max="264" width="13.6640625" style="8" customWidth="1"/>
    <col min="265" max="265" width="13.33203125" style="8" customWidth="1"/>
    <col min="266" max="512" width="9.33203125" style="8"/>
    <col min="513" max="513" width="2.6640625" style="8" customWidth="1"/>
    <col min="514" max="514" width="5.44140625" style="8" customWidth="1"/>
    <col min="515" max="515" width="2" style="8" customWidth="1"/>
    <col min="516" max="516" width="50.44140625" style="8" customWidth="1"/>
    <col min="517" max="518" width="20.6640625" style="8" customWidth="1"/>
    <col min="519" max="520" width="13.6640625" style="8" customWidth="1"/>
    <col min="521" max="521" width="13.33203125" style="8" customWidth="1"/>
    <col min="522" max="768" width="9.33203125" style="8"/>
    <col min="769" max="769" width="2.6640625" style="8" customWidth="1"/>
    <col min="770" max="770" width="5.44140625" style="8" customWidth="1"/>
    <col min="771" max="771" width="2" style="8" customWidth="1"/>
    <col min="772" max="772" width="50.44140625" style="8" customWidth="1"/>
    <col min="773" max="774" width="20.6640625" style="8" customWidth="1"/>
    <col min="775" max="776" width="13.6640625" style="8" customWidth="1"/>
    <col min="777" max="777" width="13.33203125" style="8" customWidth="1"/>
    <col min="778" max="1024" width="9.33203125" style="8"/>
    <col min="1025" max="1025" width="2.6640625" style="8" customWidth="1"/>
    <col min="1026" max="1026" width="5.44140625" style="8" customWidth="1"/>
    <col min="1027" max="1027" width="2" style="8" customWidth="1"/>
    <col min="1028" max="1028" width="50.44140625" style="8" customWidth="1"/>
    <col min="1029" max="1030" width="20.6640625" style="8" customWidth="1"/>
    <col min="1031" max="1032" width="13.6640625" style="8" customWidth="1"/>
    <col min="1033" max="1033" width="13.33203125" style="8" customWidth="1"/>
    <col min="1034" max="1280" width="9.33203125" style="8"/>
    <col min="1281" max="1281" width="2.6640625" style="8" customWidth="1"/>
    <col min="1282" max="1282" width="5.44140625" style="8" customWidth="1"/>
    <col min="1283" max="1283" width="2" style="8" customWidth="1"/>
    <col min="1284" max="1284" width="50.44140625" style="8" customWidth="1"/>
    <col min="1285" max="1286" width="20.6640625" style="8" customWidth="1"/>
    <col min="1287" max="1288" width="13.6640625" style="8" customWidth="1"/>
    <col min="1289" max="1289" width="13.33203125" style="8" customWidth="1"/>
    <col min="1290" max="1536" width="9.33203125" style="8"/>
    <col min="1537" max="1537" width="2.6640625" style="8" customWidth="1"/>
    <col min="1538" max="1538" width="5.44140625" style="8" customWidth="1"/>
    <col min="1539" max="1539" width="2" style="8" customWidth="1"/>
    <col min="1540" max="1540" width="50.44140625" style="8" customWidth="1"/>
    <col min="1541" max="1542" width="20.6640625" style="8" customWidth="1"/>
    <col min="1543" max="1544" width="13.6640625" style="8" customWidth="1"/>
    <col min="1545" max="1545" width="13.33203125" style="8" customWidth="1"/>
    <col min="1546" max="1792" width="9.33203125" style="8"/>
    <col min="1793" max="1793" width="2.6640625" style="8" customWidth="1"/>
    <col min="1794" max="1794" width="5.44140625" style="8" customWidth="1"/>
    <col min="1795" max="1795" width="2" style="8" customWidth="1"/>
    <col min="1796" max="1796" width="50.44140625" style="8" customWidth="1"/>
    <col min="1797" max="1798" width="20.6640625" style="8" customWidth="1"/>
    <col min="1799" max="1800" width="13.6640625" style="8" customWidth="1"/>
    <col min="1801" max="1801" width="13.33203125" style="8" customWidth="1"/>
    <col min="1802" max="2048" width="9.33203125" style="8"/>
    <col min="2049" max="2049" width="2.6640625" style="8" customWidth="1"/>
    <col min="2050" max="2050" width="5.44140625" style="8" customWidth="1"/>
    <col min="2051" max="2051" width="2" style="8" customWidth="1"/>
    <col min="2052" max="2052" width="50.44140625" style="8" customWidth="1"/>
    <col min="2053" max="2054" width="20.6640625" style="8" customWidth="1"/>
    <col min="2055" max="2056" width="13.6640625" style="8" customWidth="1"/>
    <col min="2057" max="2057" width="13.33203125" style="8" customWidth="1"/>
    <col min="2058" max="2304" width="9.33203125" style="8"/>
    <col min="2305" max="2305" width="2.6640625" style="8" customWidth="1"/>
    <col min="2306" max="2306" width="5.44140625" style="8" customWidth="1"/>
    <col min="2307" max="2307" width="2" style="8" customWidth="1"/>
    <col min="2308" max="2308" width="50.44140625" style="8" customWidth="1"/>
    <col min="2309" max="2310" width="20.6640625" style="8" customWidth="1"/>
    <col min="2311" max="2312" width="13.6640625" style="8" customWidth="1"/>
    <col min="2313" max="2313" width="13.33203125" style="8" customWidth="1"/>
    <col min="2314" max="2560" width="9.33203125" style="8"/>
    <col min="2561" max="2561" width="2.6640625" style="8" customWidth="1"/>
    <col min="2562" max="2562" width="5.44140625" style="8" customWidth="1"/>
    <col min="2563" max="2563" width="2" style="8" customWidth="1"/>
    <col min="2564" max="2564" width="50.44140625" style="8" customWidth="1"/>
    <col min="2565" max="2566" width="20.6640625" style="8" customWidth="1"/>
    <col min="2567" max="2568" width="13.6640625" style="8" customWidth="1"/>
    <col min="2569" max="2569" width="13.33203125" style="8" customWidth="1"/>
    <col min="2570" max="2816" width="9.33203125" style="8"/>
    <col min="2817" max="2817" width="2.6640625" style="8" customWidth="1"/>
    <col min="2818" max="2818" width="5.44140625" style="8" customWidth="1"/>
    <col min="2819" max="2819" width="2" style="8" customWidth="1"/>
    <col min="2820" max="2820" width="50.44140625" style="8" customWidth="1"/>
    <col min="2821" max="2822" width="20.6640625" style="8" customWidth="1"/>
    <col min="2823" max="2824" width="13.6640625" style="8" customWidth="1"/>
    <col min="2825" max="2825" width="13.33203125" style="8" customWidth="1"/>
    <col min="2826" max="3072" width="9.33203125" style="8"/>
    <col min="3073" max="3073" width="2.6640625" style="8" customWidth="1"/>
    <col min="3074" max="3074" width="5.44140625" style="8" customWidth="1"/>
    <col min="3075" max="3075" width="2" style="8" customWidth="1"/>
    <col min="3076" max="3076" width="50.44140625" style="8" customWidth="1"/>
    <col min="3077" max="3078" width="20.6640625" style="8" customWidth="1"/>
    <col min="3079" max="3080" width="13.6640625" style="8" customWidth="1"/>
    <col min="3081" max="3081" width="13.33203125" style="8" customWidth="1"/>
    <col min="3082" max="3328" width="9.33203125" style="8"/>
    <col min="3329" max="3329" width="2.6640625" style="8" customWidth="1"/>
    <col min="3330" max="3330" width="5.44140625" style="8" customWidth="1"/>
    <col min="3331" max="3331" width="2" style="8" customWidth="1"/>
    <col min="3332" max="3332" width="50.44140625" style="8" customWidth="1"/>
    <col min="3333" max="3334" width="20.6640625" style="8" customWidth="1"/>
    <col min="3335" max="3336" width="13.6640625" style="8" customWidth="1"/>
    <col min="3337" max="3337" width="13.33203125" style="8" customWidth="1"/>
    <col min="3338" max="3584" width="9.33203125" style="8"/>
    <col min="3585" max="3585" width="2.6640625" style="8" customWidth="1"/>
    <col min="3586" max="3586" width="5.44140625" style="8" customWidth="1"/>
    <col min="3587" max="3587" width="2" style="8" customWidth="1"/>
    <col min="3588" max="3588" width="50.44140625" style="8" customWidth="1"/>
    <col min="3589" max="3590" width="20.6640625" style="8" customWidth="1"/>
    <col min="3591" max="3592" width="13.6640625" style="8" customWidth="1"/>
    <col min="3593" max="3593" width="13.33203125" style="8" customWidth="1"/>
    <col min="3594" max="3840" width="9.33203125" style="8"/>
    <col min="3841" max="3841" width="2.6640625" style="8" customWidth="1"/>
    <col min="3842" max="3842" width="5.44140625" style="8" customWidth="1"/>
    <col min="3843" max="3843" width="2" style="8" customWidth="1"/>
    <col min="3844" max="3844" width="50.44140625" style="8" customWidth="1"/>
    <col min="3845" max="3846" width="20.6640625" style="8" customWidth="1"/>
    <col min="3847" max="3848" width="13.6640625" style="8" customWidth="1"/>
    <col min="3849" max="3849" width="13.33203125" style="8" customWidth="1"/>
    <col min="3850" max="4096" width="9.33203125" style="8"/>
    <col min="4097" max="4097" width="2.6640625" style="8" customWidth="1"/>
    <col min="4098" max="4098" width="5.44140625" style="8" customWidth="1"/>
    <col min="4099" max="4099" width="2" style="8" customWidth="1"/>
    <col min="4100" max="4100" width="50.44140625" style="8" customWidth="1"/>
    <col min="4101" max="4102" width="20.6640625" style="8" customWidth="1"/>
    <col min="4103" max="4104" width="13.6640625" style="8" customWidth="1"/>
    <col min="4105" max="4105" width="13.33203125" style="8" customWidth="1"/>
    <col min="4106" max="4352" width="9.33203125" style="8"/>
    <col min="4353" max="4353" width="2.6640625" style="8" customWidth="1"/>
    <col min="4354" max="4354" width="5.44140625" style="8" customWidth="1"/>
    <col min="4355" max="4355" width="2" style="8" customWidth="1"/>
    <col min="4356" max="4356" width="50.44140625" style="8" customWidth="1"/>
    <col min="4357" max="4358" width="20.6640625" style="8" customWidth="1"/>
    <col min="4359" max="4360" width="13.6640625" style="8" customWidth="1"/>
    <col min="4361" max="4361" width="13.33203125" style="8" customWidth="1"/>
    <col min="4362" max="4608" width="9.33203125" style="8"/>
    <col min="4609" max="4609" width="2.6640625" style="8" customWidth="1"/>
    <col min="4610" max="4610" width="5.44140625" style="8" customWidth="1"/>
    <col min="4611" max="4611" width="2" style="8" customWidth="1"/>
    <col min="4612" max="4612" width="50.44140625" style="8" customWidth="1"/>
    <col min="4613" max="4614" width="20.6640625" style="8" customWidth="1"/>
    <col min="4615" max="4616" width="13.6640625" style="8" customWidth="1"/>
    <col min="4617" max="4617" width="13.33203125" style="8" customWidth="1"/>
    <col min="4618" max="4864" width="9.33203125" style="8"/>
    <col min="4865" max="4865" width="2.6640625" style="8" customWidth="1"/>
    <col min="4866" max="4866" width="5.44140625" style="8" customWidth="1"/>
    <col min="4867" max="4867" width="2" style="8" customWidth="1"/>
    <col min="4868" max="4868" width="50.44140625" style="8" customWidth="1"/>
    <col min="4869" max="4870" width="20.6640625" style="8" customWidth="1"/>
    <col min="4871" max="4872" width="13.6640625" style="8" customWidth="1"/>
    <col min="4873" max="4873" width="13.33203125" style="8" customWidth="1"/>
    <col min="4874" max="5120" width="9.33203125" style="8"/>
    <col min="5121" max="5121" width="2.6640625" style="8" customWidth="1"/>
    <col min="5122" max="5122" width="5.44140625" style="8" customWidth="1"/>
    <col min="5123" max="5123" width="2" style="8" customWidth="1"/>
    <col min="5124" max="5124" width="50.44140625" style="8" customWidth="1"/>
    <col min="5125" max="5126" width="20.6640625" style="8" customWidth="1"/>
    <col min="5127" max="5128" width="13.6640625" style="8" customWidth="1"/>
    <col min="5129" max="5129" width="13.33203125" style="8" customWidth="1"/>
    <col min="5130" max="5376" width="9.33203125" style="8"/>
    <col min="5377" max="5377" width="2.6640625" style="8" customWidth="1"/>
    <col min="5378" max="5378" width="5.44140625" style="8" customWidth="1"/>
    <col min="5379" max="5379" width="2" style="8" customWidth="1"/>
    <col min="5380" max="5380" width="50.44140625" style="8" customWidth="1"/>
    <col min="5381" max="5382" width="20.6640625" style="8" customWidth="1"/>
    <col min="5383" max="5384" width="13.6640625" style="8" customWidth="1"/>
    <col min="5385" max="5385" width="13.33203125" style="8" customWidth="1"/>
    <col min="5386" max="5632" width="9.33203125" style="8"/>
    <col min="5633" max="5633" width="2.6640625" style="8" customWidth="1"/>
    <col min="5634" max="5634" width="5.44140625" style="8" customWidth="1"/>
    <col min="5635" max="5635" width="2" style="8" customWidth="1"/>
    <col min="5636" max="5636" width="50.44140625" style="8" customWidth="1"/>
    <col min="5637" max="5638" width="20.6640625" style="8" customWidth="1"/>
    <col min="5639" max="5640" width="13.6640625" style="8" customWidth="1"/>
    <col min="5641" max="5641" width="13.33203125" style="8" customWidth="1"/>
    <col min="5642" max="5888" width="9.33203125" style="8"/>
    <col min="5889" max="5889" width="2.6640625" style="8" customWidth="1"/>
    <col min="5890" max="5890" width="5.44140625" style="8" customWidth="1"/>
    <col min="5891" max="5891" width="2" style="8" customWidth="1"/>
    <col min="5892" max="5892" width="50.44140625" style="8" customWidth="1"/>
    <col min="5893" max="5894" width="20.6640625" style="8" customWidth="1"/>
    <col min="5895" max="5896" width="13.6640625" style="8" customWidth="1"/>
    <col min="5897" max="5897" width="13.33203125" style="8" customWidth="1"/>
    <col min="5898" max="6144" width="9.33203125" style="8"/>
    <col min="6145" max="6145" width="2.6640625" style="8" customWidth="1"/>
    <col min="6146" max="6146" width="5.44140625" style="8" customWidth="1"/>
    <col min="6147" max="6147" width="2" style="8" customWidth="1"/>
    <col min="6148" max="6148" width="50.44140625" style="8" customWidth="1"/>
    <col min="6149" max="6150" width="20.6640625" style="8" customWidth="1"/>
    <col min="6151" max="6152" width="13.6640625" style="8" customWidth="1"/>
    <col min="6153" max="6153" width="13.33203125" style="8" customWidth="1"/>
    <col min="6154" max="6400" width="9.33203125" style="8"/>
    <col min="6401" max="6401" width="2.6640625" style="8" customWidth="1"/>
    <col min="6402" max="6402" width="5.44140625" style="8" customWidth="1"/>
    <col min="6403" max="6403" width="2" style="8" customWidth="1"/>
    <col min="6404" max="6404" width="50.44140625" style="8" customWidth="1"/>
    <col min="6405" max="6406" width="20.6640625" style="8" customWidth="1"/>
    <col min="6407" max="6408" width="13.6640625" style="8" customWidth="1"/>
    <col min="6409" max="6409" width="13.33203125" style="8" customWidth="1"/>
    <col min="6410" max="6656" width="9.33203125" style="8"/>
    <col min="6657" max="6657" width="2.6640625" style="8" customWidth="1"/>
    <col min="6658" max="6658" width="5.44140625" style="8" customWidth="1"/>
    <col min="6659" max="6659" width="2" style="8" customWidth="1"/>
    <col min="6660" max="6660" width="50.44140625" style="8" customWidth="1"/>
    <col min="6661" max="6662" width="20.6640625" style="8" customWidth="1"/>
    <col min="6663" max="6664" width="13.6640625" style="8" customWidth="1"/>
    <col min="6665" max="6665" width="13.33203125" style="8" customWidth="1"/>
    <col min="6666" max="6912" width="9.33203125" style="8"/>
    <col min="6913" max="6913" width="2.6640625" style="8" customWidth="1"/>
    <col min="6914" max="6914" width="5.44140625" style="8" customWidth="1"/>
    <col min="6915" max="6915" width="2" style="8" customWidth="1"/>
    <col min="6916" max="6916" width="50.44140625" style="8" customWidth="1"/>
    <col min="6917" max="6918" width="20.6640625" style="8" customWidth="1"/>
    <col min="6919" max="6920" width="13.6640625" style="8" customWidth="1"/>
    <col min="6921" max="6921" width="13.33203125" style="8" customWidth="1"/>
    <col min="6922" max="7168" width="9.33203125" style="8"/>
    <col min="7169" max="7169" width="2.6640625" style="8" customWidth="1"/>
    <col min="7170" max="7170" width="5.44140625" style="8" customWidth="1"/>
    <col min="7171" max="7171" width="2" style="8" customWidth="1"/>
    <col min="7172" max="7172" width="50.44140625" style="8" customWidth="1"/>
    <col min="7173" max="7174" width="20.6640625" style="8" customWidth="1"/>
    <col min="7175" max="7176" width="13.6640625" style="8" customWidth="1"/>
    <col min="7177" max="7177" width="13.33203125" style="8" customWidth="1"/>
    <col min="7178" max="7424" width="9.33203125" style="8"/>
    <col min="7425" max="7425" width="2.6640625" style="8" customWidth="1"/>
    <col min="7426" max="7426" width="5.44140625" style="8" customWidth="1"/>
    <col min="7427" max="7427" width="2" style="8" customWidth="1"/>
    <col min="7428" max="7428" width="50.44140625" style="8" customWidth="1"/>
    <col min="7429" max="7430" width="20.6640625" style="8" customWidth="1"/>
    <col min="7431" max="7432" width="13.6640625" style="8" customWidth="1"/>
    <col min="7433" max="7433" width="13.33203125" style="8" customWidth="1"/>
    <col min="7434" max="7680" width="9.33203125" style="8"/>
    <col min="7681" max="7681" width="2.6640625" style="8" customWidth="1"/>
    <col min="7682" max="7682" width="5.44140625" style="8" customWidth="1"/>
    <col min="7683" max="7683" width="2" style="8" customWidth="1"/>
    <col min="7684" max="7684" width="50.44140625" style="8" customWidth="1"/>
    <col min="7685" max="7686" width="20.6640625" style="8" customWidth="1"/>
    <col min="7687" max="7688" width="13.6640625" style="8" customWidth="1"/>
    <col min="7689" max="7689" width="13.33203125" style="8" customWidth="1"/>
    <col min="7690" max="7936" width="9.33203125" style="8"/>
    <col min="7937" max="7937" width="2.6640625" style="8" customWidth="1"/>
    <col min="7938" max="7938" width="5.44140625" style="8" customWidth="1"/>
    <col min="7939" max="7939" width="2" style="8" customWidth="1"/>
    <col min="7940" max="7940" width="50.44140625" style="8" customWidth="1"/>
    <col min="7941" max="7942" width="20.6640625" style="8" customWidth="1"/>
    <col min="7943" max="7944" width="13.6640625" style="8" customWidth="1"/>
    <col min="7945" max="7945" width="13.33203125" style="8" customWidth="1"/>
    <col min="7946" max="8192" width="9.33203125" style="8"/>
    <col min="8193" max="8193" width="2.6640625" style="8" customWidth="1"/>
    <col min="8194" max="8194" width="5.44140625" style="8" customWidth="1"/>
    <col min="8195" max="8195" width="2" style="8" customWidth="1"/>
    <col min="8196" max="8196" width="50.44140625" style="8" customWidth="1"/>
    <col min="8197" max="8198" width="20.6640625" style="8" customWidth="1"/>
    <col min="8199" max="8200" width="13.6640625" style="8" customWidth="1"/>
    <col min="8201" max="8201" width="13.33203125" style="8" customWidth="1"/>
    <col min="8202" max="8448" width="9.33203125" style="8"/>
    <col min="8449" max="8449" width="2.6640625" style="8" customWidth="1"/>
    <col min="8450" max="8450" width="5.44140625" style="8" customWidth="1"/>
    <col min="8451" max="8451" width="2" style="8" customWidth="1"/>
    <col min="8452" max="8452" width="50.44140625" style="8" customWidth="1"/>
    <col min="8453" max="8454" width="20.6640625" style="8" customWidth="1"/>
    <col min="8455" max="8456" width="13.6640625" style="8" customWidth="1"/>
    <col min="8457" max="8457" width="13.33203125" style="8" customWidth="1"/>
    <col min="8458" max="8704" width="9.33203125" style="8"/>
    <col min="8705" max="8705" width="2.6640625" style="8" customWidth="1"/>
    <col min="8706" max="8706" width="5.44140625" style="8" customWidth="1"/>
    <col min="8707" max="8707" width="2" style="8" customWidth="1"/>
    <col min="8708" max="8708" width="50.44140625" style="8" customWidth="1"/>
    <col min="8709" max="8710" width="20.6640625" style="8" customWidth="1"/>
    <col min="8711" max="8712" width="13.6640625" style="8" customWidth="1"/>
    <col min="8713" max="8713" width="13.33203125" style="8" customWidth="1"/>
    <col min="8714" max="8960" width="9.33203125" style="8"/>
    <col min="8961" max="8961" width="2.6640625" style="8" customWidth="1"/>
    <col min="8962" max="8962" width="5.44140625" style="8" customWidth="1"/>
    <col min="8963" max="8963" width="2" style="8" customWidth="1"/>
    <col min="8964" max="8964" width="50.44140625" style="8" customWidth="1"/>
    <col min="8965" max="8966" width="20.6640625" style="8" customWidth="1"/>
    <col min="8967" max="8968" width="13.6640625" style="8" customWidth="1"/>
    <col min="8969" max="8969" width="13.33203125" style="8" customWidth="1"/>
    <col min="8970" max="9216" width="9.33203125" style="8"/>
    <col min="9217" max="9217" width="2.6640625" style="8" customWidth="1"/>
    <col min="9218" max="9218" width="5.44140625" style="8" customWidth="1"/>
    <col min="9219" max="9219" width="2" style="8" customWidth="1"/>
    <col min="9220" max="9220" width="50.44140625" style="8" customWidth="1"/>
    <col min="9221" max="9222" width="20.6640625" style="8" customWidth="1"/>
    <col min="9223" max="9224" width="13.6640625" style="8" customWidth="1"/>
    <col min="9225" max="9225" width="13.33203125" style="8" customWidth="1"/>
    <col min="9226" max="9472" width="9.33203125" style="8"/>
    <col min="9473" max="9473" width="2.6640625" style="8" customWidth="1"/>
    <col min="9474" max="9474" width="5.44140625" style="8" customWidth="1"/>
    <col min="9475" max="9475" width="2" style="8" customWidth="1"/>
    <col min="9476" max="9476" width="50.44140625" style="8" customWidth="1"/>
    <col min="9477" max="9478" width="20.6640625" style="8" customWidth="1"/>
    <col min="9479" max="9480" width="13.6640625" style="8" customWidth="1"/>
    <col min="9481" max="9481" width="13.33203125" style="8" customWidth="1"/>
    <col min="9482" max="9728" width="9.33203125" style="8"/>
    <col min="9729" max="9729" width="2.6640625" style="8" customWidth="1"/>
    <col min="9730" max="9730" width="5.44140625" style="8" customWidth="1"/>
    <col min="9731" max="9731" width="2" style="8" customWidth="1"/>
    <col min="9732" max="9732" width="50.44140625" style="8" customWidth="1"/>
    <col min="9733" max="9734" width="20.6640625" style="8" customWidth="1"/>
    <col min="9735" max="9736" width="13.6640625" style="8" customWidth="1"/>
    <col min="9737" max="9737" width="13.33203125" style="8" customWidth="1"/>
    <col min="9738" max="9984" width="9.33203125" style="8"/>
    <col min="9985" max="9985" width="2.6640625" style="8" customWidth="1"/>
    <col min="9986" max="9986" width="5.44140625" style="8" customWidth="1"/>
    <col min="9987" max="9987" width="2" style="8" customWidth="1"/>
    <col min="9988" max="9988" width="50.44140625" style="8" customWidth="1"/>
    <col min="9989" max="9990" width="20.6640625" style="8" customWidth="1"/>
    <col min="9991" max="9992" width="13.6640625" style="8" customWidth="1"/>
    <col min="9993" max="9993" width="13.33203125" style="8" customWidth="1"/>
    <col min="9994" max="10240" width="9.33203125" style="8"/>
    <col min="10241" max="10241" width="2.6640625" style="8" customWidth="1"/>
    <col min="10242" max="10242" width="5.44140625" style="8" customWidth="1"/>
    <col min="10243" max="10243" width="2" style="8" customWidth="1"/>
    <col min="10244" max="10244" width="50.44140625" style="8" customWidth="1"/>
    <col min="10245" max="10246" width="20.6640625" style="8" customWidth="1"/>
    <col min="10247" max="10248" width="13.6640625" style="8" customWidth="1"/>
    <col min="10249" max="10249" width="13.33203125" style="8" customWidth="1"/>
    <col min="10250" max="10496" width="9.33203125" style="8"/>
    <col min="10497" max="10497" width="2.6640625" style="8" customWidth="1"/>
    <col min="10498" max="10498" width="5.44140625" style="8" customWidth="1"/>
    <col min="10499" max="10499" width="2" style="8" customWidth="1"/>
    <col min="10500" max="10500" width="50.44140625" style="8" customWidth="1"/>
    <col min="10501" max="10502" width="20.6640625" style="8" customWidth="1"/>
    <col min="10503" max="10504" width="13.6640625" style="8" customWidth="1"/>
    <col min="10505" max="10505" width="13.33203125" style="8" customWidth="1"/>
    <col min="10506" max="10752" width="9.33203125" style="8"/>
    <col min="10753" max="10753" width="2.6640625" style="8" customWidth="1"/>
    <col min="10754" max="10754" width="5.44140625" style="8" customWidth="1"/>
    <col min="10755" max="10755" width="2" style="8" customWidth="1"/>
    <col min="10756" max="10756" width="50.44140625" style="8" customWidth="1"/>
    <col min="10757" max="10758" width="20.6640625" style="8" customWidth="1"/>
    <col min="10759" max="10760" width="13.6640625" style="8" customWidth="1"/>
    <col min="10761" max="10761" width="13.33203125" style="8" customWidth="1"/>
    <col min="10762" max="11008" width="9.33203125" style="8"/>
    <col min="11009" max="11009" width="2.6640625" style="8" customWidth="1"/>
    <col min="11010" max="11010" width="5.44140625" style="8" customWidth="1"/>
    <col min="11011" max="11011" width="2" style="8" customWidth="1"/>
    <col min="11012" max="11012" width="50.44140625" style="8" customWidth="1"/>
    <col min="11013" max="11014" width="20.6640625" style="8" customWidth="1"/>
    <col min="11015" max="11016" width="13.6640625" style="8" customWidth="1"/>
    <col min="11017" max="11017" width="13.33203125" style="8" customWidth="1"/>
    <col min="11018" max="11264" width="9.33203125" style="8"/>
    <col min="11265" max="11265" width="2.6640625" style="8" customWidth="1"/>
    <col min="11266" max="11266" width="5.44140625" style="8" customWidth="1"/>
    <col min="11267" max="11267" width="2" style="8" customWidth="1"/>
    <col min="11268" max="11268" width="50.44140625" style="8" customWidth="1"/>
    <col min="11269" max="11270" width="20.6640625" style="8" customWidth="1"/>
    <col min="11271" max="11272" width="13.6640625" style="8" customWidth="1"/>
    <col min="11273" max="11273" width="13.33203125" style="8" customWidth="1"/>
    <col min="11274" max="11520" width="9.33203125" style="8"/>
    <col min="11521" max="11521" width="2.6640625" style="8" customWidth="1"/>
    <col min="11522" max="11522" width="5.44140625" style="8" customWidth="1"/>
    <col min="11523" max="11523" width="2" style="8" customWidth="1"/>
    <col min="11524" max="11524" width="50.44140625" style="8" customWidth="1"/>
    <col min="11525" max="11526" width="20.6640625" style="8" customWidth="1"/>
    <col min="11527" max="11528" width="13.6640625" style="8" customWidth="1"/>
    <col min="11529" max="11529" width="13.33203125" style="8" customWidth="1"/>
    <col min="11530" max="11776" width="9.33203125" style="8"/>
    <col min="11777" max="11777" width="2.6640625" style="8" customWidth="1"/>
    <col min="11778" max="11778" width="5.44140625" style="8" customWidth="1"/>
    <col min="11779" max="11779" width="2" style="8" customWidth="1"/>
    <col min="11780" max="11780" width="50.44140625" style="8" customWidth="1"/>
    <col min="11781" max="11782" width="20.6640625" style="8" customWidth="1"/>
    <col min="11783" max="11784" width="13.6640625" style="8" customWidth="1"/>
    <col min="11785" max="11785" width="13.33203125" style="8" customWidth="1"/>
    <col min="11786" max="12032" width="9.33203125" style="8"/>
    <col min="12033" max="12033" width="2.6640625" style="8" customWidth="1"/>
    <col min="12034" max="12034" width="5.44140625" style="8" customWidth="1"/>
    <col min="12035" max="12035" width="2" style="8" customWidth="1"/>
    <col min="12036" max="12036" width="50.44140625" style="8" customWidth="1"/>
    <col min="12037" max="12038" width="20.6640625" style="8" customWidth="1"/>
    <col min="12039" max="12040" width="13.6640625" style="8" customWidth="1"/>
    <col min="12041" max="12041" width="13.33203125" style="8" customWidth="1"/>
    <col min="12042" max="12288" width="9.33203125" style="8"/>
    <col min="12289" max="12289" width="2.6640625" style="8" customWidth="1"/>
    <col min="12290" max="12290" width="5.44140625" style="8" customWidth="1"/>
    <col min="12291" max="12291" width="2" style="8" customWidth="1"/>
    <col min="12292" max="12292" width="50.44140625" style="8" customWidth="1"/>
    <col min="12293" max="12294" width="20.6640625" style="8" customWidth="1"/>
    <col min="12295" max="12296" width="13.6640625" style="8" customWidth="1"/>
    <col min="12297" max="12297" width="13.33203125" style="8" customWidth="1"/>
    <col min="12298" max="12544" width="9.33203125" style="8"/>
    <col min="12545" max="12545" width="2.6640625" style="8" customWidth="1"/>
    <col min="12546" max="12546" width="5.44140625" style="8" customWidth="1"/>
    <col min="12547" max="12547" width="2" style="8" customWidth="1"/>
    <col min="12548" max="12548" width="50.44140625" style="8" customWidth="1"/>
    <col min="12549" max="12550" width="20.6640625" style="8" customWidth="1"/>
    <col min="12551" max="12552" width="13.6640625" style="8" customWidth="1"/>
    <col min="12553" max="12553" width="13.33203125" style="8" customWidth="1"/>
    <col min="12554" max="12800" width="9.33203125" style="8"/>
    <col min="12801" max="12801" width="2.6640625" style="8" customWidth="1"/>
    <col min="12802" max="12802" width="5.44140625" style="8" customWidth="1"/>
    <col min="12803" max="12803" width="2" style="8" customWidth="1"/>
    <col min="12804" max="12804" width="50.44140625" style="8" customWidth="1"/>
    <col min="12805" max="12806" width="20.6640625" style="8" customWidth="1"/>
    <col min="12807" max="12808" width="13.6640625" style="8" customWidth="1"/>
    <col min="12809" max="12809" width="13.33203125" style="8" customWidth="1"/>
    <col min="12810" max="13056" width="9.33203125" style="8"/>
    <col min="13057" max="13057" width="2.6640625" style="8" customWidth="1"/>
    <col min="13058" max="13058" width="5.44140625" style="8" customWidth="1"/>
    <col min="13059" max="13059" width="2" style="8" customWidth="1"/>
    <col min="13060" max="13060" width="50.44140625" style="8" customWidth="1"/>
    <col min="13061" max="13062" width="20.6640625" style="8" customWidth="1"/>
    <col min="13063" max="13064" width="13.6640625" style="8" customWidth="1"/>
    <col min="13065" max="13065" width="13.33203125" style="8" customWidth="1"/>
    <col min="13066" max="13312" width="9.33203125" style="8"/>
    <col min="13313" max="13313" width="2.6640625" style="8" customWidth="1"/>
    <col min="13314" max="13314" width="5.44140625" style="8" customWidth="1"/>
    <col min="13315" max="13315" width="2" style="8" customWidth="1"/>
    <col min="13316" max="13316" width="50.44140625" style="8" customWidth="1"/>
    <col min="13317" max="13318" width="20.6640625" style="8" customWidth="1"/>
    <col min="13319" max="13320" width="13.6640625" style="8" customWidth="1"/>
    <col min="13321" max="13321" width="13.33203125" style="8" customWidth="1"/>
    <col min="13322" max="13568" width="9.33203125" style="8"/>
    <col min="13569" max="13569" width="2.6640625" style="8" customWidth="1"/>
    <col min="13570" max="13570" width="5.44140625" style="8" customWidth="1"/>
    <col min="13571" max="13571" width="2" style="8" customWidth="1"/>
    <col min="13572" max="13572" width="50.44140625" style="8" customWidth="1"/>
    <col min="13573" max="13574" width="20.6640625" style="8" customWidth="1"/>
    <col min="13575" max="13576" width="13.6640625" style="8" customWidth="1"/>
    <col min="13577" max="13577" width="13.33203125" style="8" customWidth="1"/>
    <col min="13578" max="13824" width="9.33203125" style="8"/>
    <col min="13825" max="13825" width="2.6640625" style="8" customWidth="1"/>
    <col min="13826" max="13826" width="5.44140625" style="8" customWidth="1"/>
    <col min="13827" max="13827" width="2" style="8" customWidth="1"/>
    <col min="13828" max="13828" width="50.44140625" style="8" customWidth="1"/>
    <col min="13829" max="13830" width="20.6640625" style="8" customWidth="1"/>
    <col min="13831" max="13832" width="13.6640625" style="8" customWidth="1"/>
    <col min="13833" max="13833" width="13.33203125" style="8" customWidth="1"/>
    <col min="13834" max="14080" width="9.33203125" style="8"/>
    <col min="14081" max="14081" width="2.6640625" style="8" customWidth="1"/>
    <col min="14082" max="14082" width="5.44140625" style="8" customWidth="1"/>
    <col min="14083" max="14083" width="2" style="8" customWidth="1"/>
    <col min="14084" max="14084" width="50.44140625" style="8" customWidth="1"/>
    <col min="14085" max="14086" width="20.6640625" style="8" customWidth="1"/>
    <col min="14087" max="14088" width="13.6640625" style="8" customWidth="1"/>
    <col min="14089" max="14089" width="13.33203125" style="8" customWidth="1"/>
    <col min="14090" max="14336" width="9.33203125" style="8"/>
    <col min="14337" max="14337" width="2.6640625" style="8" customWidth="1"/>
    <col min="14338" max="14338" width="5.44140625" style="8" customWidth="1"/>
    <col min="14339" max="14339" width="2" style="8" customWidth="1"/>
    <col min="14340" max="14340" width="50.44140625" style="8" customWidth="1"/>
    <col min="14341" max="14342" width="20.6640625" style="8" customWidth="1"/>
    <col min="14343" max="14344" width="13.6640625" style="8" customWidth="1"/>
    <col min="14345" max="14345" width="13.33203125" style="8" customWidth="1"/>
    <col min="14346" max="14592" width="9.33203125" style="8"/>
    <col min="14593" max="14593" width="2.6640625" style="8" customWidth="1"/>
    <col min="14594" max="14594" width="5.44140625" style="8" customWidth="1"/>
    <col min="14595" max="14595" width="2" style="8" customWidth="1"/>
    <col min="14596" max="14596" width="50.44140625" style="8" customWidth="1"/>
    <col min="14597" max="14598" width="20.6640625" style="8" customWidth="1"/>
    <col min="14599" max="14600" width="13.6640625" style="8" customWidth="1"/>
    <col min="14601" max="14601" width="13.33203125" style="8" customWidth="1"/>
    <col min="14602" max="14848" width="9.33203125" style="8"/>
    <col min="14849" max="14849" width="2.6640625" style="8" customWidth="1"/>
    <col min="14850" max="14850" width="5.44140625" style="8" customWidth="1"/>
    <col min="14851" max="14851" width="2" style="8" customWidth="1"/>
    <col min="14852" max="14852" width="50.44140625" style="8" customWidth="1"/>
    <col min="14853" max="14854" width="20.6640625" style="8" customWidth="1"/>
    <col min="14855" max="14856" width="13.6640625" style="8" customWidth="1"/>
    <col min="14857" max="14857" width="13.33203125" style="8" customWidth="1"/>
    <col min="14858" max="15104" width="9.33203125" style="8"/>
    <col min="15105" max="15105" width="2.6640625" style="8" customWidth="1"/>
    <col min="15106" max="15106" width="5.44140625" style="8" customWidth="1"/>
    <col min="15107" max="15107" width="2" style="8" customWidth="1"/>
    <col min="15108" max="15108" width="50.44140625" style="8" customWidth="1"/>
    <col min="15109" max="15110" width="20.6640625" style="8" customWidth="1"/>
    <col min="15111" max="15112" width="13.6640625" style="8" customWidth="1"/>
    <col min="15113" max="15113" width="13.33203125" style="8" customWidth="1"/>
    <col min="15114" max="15360" width="9.33203125" style="8"/>
    <col min="15361" max="15361" width="2.6640625" style="8" customWidth="1"/>
    <col min="15362" max="15362" width="5.44140625" style="8" customWidth="1"/>
    <col min="15363" max="15363" width="2" style="8" customWidth="1"/>
    <col min="15364" max="15364" width="50.44140625" style="8" customWidth="1"/>
    <col min="15365" max="15366" width="20.6640625" style="8" customWidth="1"/>
    <col min="15367" max="15368" width="13.6640625" style="8" customWidth="1"/>
    <col min="15369" max="15369" width="13.33203125" style="8" customWidth="1"/>
    <col min="15370" max="15616" width="9.33203125" style="8"/>
    <col min="15617" max="15617" width="2.6640625" style="8" customWidth="1"/>
    <col min="15618" max="15618" width="5.44140625" style="8" customWidth="1"/>
    <col min="15619" max="15619" width="2" style="8" customWidth="1"/>
    <col min="15620" max="15620" width="50.44140625" style="8" customWidth="1"/>
    <col min="15621" max="15622" width="20.6640625" style="8" customWidth="1"/>
    <col min="15623" max="15624" width="13.6640625" style="8" customWidth="1"/>
    <col min="15625" max="15625" width="13.33203125" style="8" customWidth="1"/>
    <col min="15626" max="15872" width="9.33203125" style="8"/>
    <col min="15873" max="15873" width="2.6640625" style="8" customWidth="1"/>
    <col min="15874" max="15874" width="5.44140625" style="8" customWidth="1"/>
    <col min="15875" max="15875" width="2" style="8" customWidth="1"/>
    <col min="15876" max="15876" width="50.44140625" style="8" customWidth="1"/>
    <col min="15877" max="15878" width="20.6640625" style="8" customWidth="1"/>
    <col min="15879" max="15880" width="13.6640625" style="8" customWidth="1"/>
    <col min="15881" max="15881" width="13.33203125" style="8" customWidth="1"/>
    <col min="15882" max="16128" width="9.33203125" style="8"/>
    <col min="16129" max="16129" width="2.6640625" style="8" customWidth="1"/>
    <col min="16130" max="16130" width="5.44140625" style="8" customWidth="1"/>
    <col min="16131" max="16131" width="2" style="8" customWidth="1"/>
    <col min="16132" max="16132" width="50.44140625" style="8" customWidth="1"/>
    <col min="16133" max="16134" width="20.6640625" style="8" customWidth="1"/>
    <col min="16135" max="16136" width="13.6640625" style="8" customWidth="1"/>
    <col min="16137" max="16137" width="13.33203125" style="8" customWidth="1"/>
    <col min="16138" max="16384" width="9.33203125" style="8"/>
  </cols>
  <sheetData>
    <row r="1" spans="1:9" s="4" customFormat="1" ht="72.75" customHeight="1" x14ac:dyDescent="0.25">
      <c r="A1" s="1" t="str">
        <f>CONCATENATE([1]CE!C1)</f>
        <v>Comune di Vedano al Lambro - Provincia di Monza e della Brianza</v>
      </c>
      <c r="B1" s="2"/>
      <c r="C1" s="2"/>
      <c r="D1" s="2"/>
      <c r="E1" s="2"/>
      <c r="F1" s="2"/>
      <c r="G1" s="2"/>
      <c r="H1" s="2"/>
      <c r="I1" s="3"/>
    </row>
    <row r="2" spans="1:9" ht="59.25" customHeight="1" x14ac:dyDescent="0.25">
      <c r="A2" s="5" t="s">
        <v>0</v>
      </c>
      <c r="B2" s="6"/>
      <c r="C2" s="6"/>
      <c r="D2" s="6"/>
      <c r="E2" s="6"/>
      <c r="F2" s="6"/>
      <c r="G2" s="6"/>
      <c r="H2" s="6"/>
      <c r="I2" s="7"/>
    </row>
    <row r="3" spans="1:9" ht="15.6" x14ac:dyDescent="0.25">
      <c r="A3" s="9"/>
      <c r="B3" s="9"/>
      <c r="C3" s="9"/>
      <c r="D3" s="9"/>
      <c r="E3" s="9"/>
      <c r="F3" s="9"/>
      <c r="G3" s="9"/>
      <c r="H3" s="9"/>
    </row>
    <row r="4" spans="1:9" ht="12.75" customHeight="1" thickBot="1" x14ac:dyDescent="0.3">
      <c r="A4" s="10"/>
      <c r="B4" s="10"/>
      <c r="C4" s="10"/>
      <c r="D4" s="10"/>
      <c r="E4" s="11"/>
      <c r="F4" s="11"/>
      <c r="G4" s="12"/>
      <c r="H4" s="12"/>
    </row>
    <row r="5" spans="1:9" ht="45.75" customHeight="1" thickTop="1" x14ac:dyDescent="0.25">
      <c r="A5" s="13" t="s">
        <v>1</v>
      </c>
      <c r="B5" s="14"/>
      <c r="C5" s="14"/>
      <c r="D5" s="15"/>
      <c r="E5" s="16">
        <v>2022</v>
      </c>
      <c r="F5" s="16">
        <v>2021</v>
      </c>
      <c r="G5" s="17" t="s">
        <v>2</v>
      </c>
      <c r="H5" s="18" t="s">
        <v>2</v>
      </c>
    </row>
    <row r="6" spans="1:9" ht="13.8" thickBot="1" x14ac:dyDescent="0.3">
      <c r="A6" s="19"/>
      <c r="B6" s="20"/>
      <c r="C6" s="20"/>
      <c r="D6" s="21"/>
      <c r="E6" s="22"/>
      <c r="F6" s="22"/>
      <c r="G6" s="23" t="s">
        <v>3</v>
      </c>
      <c r="H6" s="24" t="s">
        <v>4</v>
      </c>
    </row>
    <row r="7" spans="1:9" ht="45" customHeight="1" thickTop="1" x14ac:dyDescent="0.25">
      <c r="A7" s="25"/>
      <c r="B7" s="10">
        <v>1</v>
      </c>
      <c r="C7" s="26"/>
      <c r="D7" s="27" t="s">
        <v>5</v>
      </c>
      <c r="E7" s="28">
        <f>[1]SPA!FX8</f>
        <v>3994.24</v>
      </c>
      <c r="F7" s="29">
        <v>519.35</v>
      </c>
      <c r="G7" s="30" t="s">
        <v>6</v>
      </c>
      <c r="H7" s="31" t="s">
        <v>6</v>
      </c>
    </row>
    <row r="8" spans="1:9" ht="22.5" customHeight="1" x14ac:dyDescent="0.25">
      <c r="A8" s="25"/>
      <c r="B8" s="10"/>
      <c r="C8" s="26"/>
      <c r="D8" s="32" t="s">
        <v>7</v>
      </c>
      <c r="E8" s="33">
        <f>SUM(E7)</f>
        <v>3994.24</v>
      </c>
      <c r="F8" s="33">
        <f>SUM(F7)</f>
        <v>519.35</v>
      </c>
      <c r="G8" s="34"/>
      <c r="H8" s="35"/>
    </row>
    <row r="9" spans="1:9" ht="20.100000000000001" customHeight="1" x14ac:dyDescent="0.25">
      <c r="A9" s="25"/>
      <c r="B9" s="10"/>
      <c r="C9" s="26"/>
      <c r="D9" s="36" t="s">
        <v>8</v>
      </c>
      <c r="E9" s="37"/>
      <c r="F9" s="37"/>
      <c r="G9" s="38"/>
      <c r="H9" s="39"/>
    </row>
    <row r="10" spans="1:9" ht="19.5" customHeight="1" x14ac:dyDescent="0.25">
      <c r="A10" s="25" t="s">
        <v>9</v>
      </c>
      <c r="B10" s="10"/>
      <c r="C10" s="26"/>
      <c r="D10" s="40" t="s">
        <v>10</v>
      </c>
      <c r="E10" s="37"/>
      <c r="F10" s="37"/>
      <c r="G10" s="38" t="s">
        <v>11</v>
      </c>
      <c r="H10" s="41" t="s">
        <v>11</v>
      </c>
    </row>
    <row r="11" spans="1:9" ht="14.4" x14ac:dyDescent="0.25">
      <c r="A11" s="25"/>
      <c r="B11" s="10">
        <v>1</v>
      </c>
      <c r="C11" s="26"/>
      <c r="D11" s="42" t="s">
        <v>12</v>
      </c>
      <c r="E11" s="28">
        <f>[1]SPA!FX13</f>
        <v>0</v>
      </c>
      <c r="F11" s="43">
        <v>0</v>
      </c>
      <c r="G11" s="38" t="s">
        <v>13</v>
      </c>
      <c r="H11" s="41" t="s">
        <v>13</v>
      </c>
    </row>
    <row r="12" spans="1:9" ht="14.4" x14ac:dyDescent="0.25">
      <c r="A12" s="25"/>
      <c r="B12" s="10">
        <v>2</v>
      </c>
      <c r="C12" s="26"/>
      <c r="D12" s="42" t="s">
        <v>14</v>
      </c>
      <c r="E12" s="28">
        <f>[1]SPA!FX14</f>
        <v>90505.47</v>
      </c>
      <c r="F12" s="43">
        <v>99512.85</v>
      </c>
      <c r="G12" s="38" t="s">
        <v>15</v>
      </c>
      <c r="H12" s="41" t="s">
        <v>15</v>
      </c>
    </row>
    <row r="13" spans="1:9" ht="14.4" x14ac:dyDescent="0.25">
      <c r="A13" s="25"/>
      <c r="B13" s="10">
        <v>3</v>
      </c>
      <c r="C13" s="26"/>
      <c r="D13" s="42" t="s">
        <v>16</v>
      </c>
      <c r="E13" s="28">
        <f>[1]SPA!FX15</f>
        <v>44242.47</v>
      </c>
      <c r="F13" s="43">
        <v>50540.44</v>
      </c>
      <c r="G13" s="38" t="s">
        <v>17</v>
      </c>
      <c r="H13" s="41" t="s">
        <v>17</v>
      </c>
    </row>
    <row r="14" spans="1:9" ht="14.4" x14ac:dyDescent="0.25">
      <c r="A14" s="25"/>
      <c r="B14" s="10">
        <v>4</v>
      </c>
      <c r="C14" s="26"/>
      <c r="D14" s="42" t="s">
        <v>18</v>
      </c>
      <c r="E14" s="28">
        <f>[1]SPA!FX16</f>
        <v>387485.54</v>
      </c>
      <c r="F14" s="43">
        <v>63624.54</v>
      </c>
      <c r="G14" s="38" t="s">
        <v>19</v>
      </c>
      <c r="H14" s="41" t="s">
        <v>19</v>
      </c>
    </row>
    <row r="15" spans="1:9" ht="14.4" x14ac:dyDescent="0.25">
      <c r="A15" s="25"/>
      <c r="B15" s="10">
        <v>5</v>
      </c>
      <c r="C15" s="26"/>
      <c r="D15" s="42" t="s">
        <v>20</v>
      </c>
      <c r="E15" s="28">
        <f>[1]SPA!FX17</f>
        <v>0</v>
      </c>
      <c r="F15" s="43">
        <v>0</v>
      </c>
      <c r="G15" s="38" t="s">
        <v>21</v>
      </c>
      <c r="H15" s="41" t="s">
        <v>21</v>
      </c>
    </row>
    <row r="16" spans="1:9" ht="14.4" hidden="1" x14ac:dyDescent="0.25">
      <c r="A16" s="25"/>
      <c r="B16" s="10"/>
      <c r="C16" s="26"/>
      <c r="D16" s="44" t="s">
        <v>22</v>
      </c>
      <c r="E16" s="28">
        <f>[1]SPA!FX18</f>
        <v>0</v>
      </c>
      <c r="F16" s="43">
        <v>0</v>
      </c>
      <c r="G16" s="38"/>
      <c r="H16" s="41"/>
    </row>
    <row r="17" spans="1:8" ht="14.4" x14ac:dyDescent="0.25">
      <c r="A17" s="25"/>
      <c r="B17" s="10">
        <v>6</v>
      </c>
      <c r="C17" s="26"/>
      <c r="D17" s="42" t="s">
        <v>23</v>
      </c>
      <c r="E17" s="28">
        <f>[1]SPA!FX19</f>
        <v>111765.15</v>
      </c>
      <c r="F17" s="43">
        <v>49041.97</v>
      </c>
      <c r="G17" s="38" t="s">
        <v>24</v>
      </c>
      <c r="H17" s="41" t="s">
        <v>24</v>
      </c>
    </row>
    <row r="18" spans="1:8" ht="14.4" x14ac:dyDescent="0.25">
      <c r="A18" s="25"/>
      <c r="B18" s="10">
        <v>9</v>
      </c>
      <c r="C18" s="26"/>
      <c r="D18" s="45" t="s">
        <v>25</v>
      </c>
      <c r="E18" s="28">
        <f>[1]SPA!FX20</f>
        <v>117119.69999999998</v>
      </c>
      <c r="F18" s="43">
        <v>116651.08</v>
      </c>
      <c r="G18" s="38" t="s">
        <v>26</v>
      </c>
      <c r="H18" s="41" t="s">
        <v>26</v>
      </c>
    </row>
    <row r="19" spans="1:8" ht="20.100000000000001" customHeight="1" x14ac:dyDescent="0.25">
      <c r="A19" s="46"/>
      <c r="B19" s="47"/>
      <c r="C19" s="48"/>
      <c r="D19" s="49" t="s">
        <v>27</v>
      </c>
      <c r="E19" s="33">
        <f>SUM(E11:E18)-E16</f>
        <v>751118.33</v>
      </c>
      <c r="F19" s="33">
        <f>SUM(F11:F18)-F16</f>
        <v>379370.88000000006</v>
      </c>
      <c r="G19" s="50"/>
      <c r="H19" s="51"/>
    </row>
    <row r="20" spans="1:8" ht="14.4" x14ac:dyDescent="0.25">
      <c r="A20" s="25"/>
      <c r="B20" s="10"/>
      <c r="C20" s="26"/>
      <c r="D20" s="52"/>
      <c r="E20" s="37"/>
      <c r="F20" s="37"/>
      <c r="G20" s="38"/>
      <c r="H20" s="39"/>
    </row>
    <row r="21" spans="1:8" ht="19.5" customHeight="1" x14ac:dyDescent="0.25">
      <c r="A21" s="53"/>
      <c r="B21" s="45"/>
      <c r="C21" s="54"/>
      <c r="D21" s="55" t="s">
        <v>28</v>
      </c>
      <c r="E21" s="37"/>
      <c r="F21" s="37"/>
      <c r="G21" s="38"/>
      <c r="H21" s="41"/>
    </row>
    <row r="22" spans="1:8" ht="14.4" x14ac:dyDescent="0.25">
      <c r="A22" s="53" t="s">
        <v>29</v>
      </c>
      <c r="B22" s="45">
        <v>1</v>
      </c>
      <c r="C22" s="54"/>
      <c r="D22" s="45" t="s">
        <v>30</v>
      </c>
      <c r="E22" s="56">
        <f>[1]SPA!FX24</f>
        <v>7825930.7899999991</v>
      </c>
      <c r="F22" s="57">
        <f>SUM(F23:F26)</f>
        <v>8000514.5700000003</v>
      </c>
      <c r="G22" s="38"/>
      <c r="H22" s="41"/>
    </row>
    <row r="23" spans="1:8" ht="14.4" x14ac:dyDescent="0.25">
      <c r="A23" s="53"/>
      <c r="B23" s="45" t="s">
        <v>31</v>
      </c>
      <c r="C23" s="54"/>
      <c r="D23" s="45" t="s">
        <v>32</v>
      </c>
      <c r="E23" s="28">
        <f>[1]SPA!FX25</f>
        <v>116495.38</v>
      </c>
      <c r="F23" s="43">
        <v>167995.74</v>
      </c>
      <c r="G23" s="38"/>
      <c r="H23" s="41"/>
    </row>
    <row r="24" spans="1:8" ht="14.4" x14ac:dyDescent="0.25">
      <c r="A24" s="53"/>
      <c r="B24" s="45" t="s">
        <v>33</v>
      </c>
      <c r="C24" s="54"/>
      <c r="D24" s="45" t="s">
        <v>34</v>
      </c>
      <c r="E24" s="28">
        <f>[1]SPA!FX26</f>
        <v>911926.75</v>
      </c>
      <c r="F24" s="43">
        <v>1038266.78</v>
      </c>
      <c r="G24" s="38"/>
      <c r="H24" s="41"/>
    </row>
    <row r="25" spans="1:8" ht="14.4" x14ac:dyDescent="0.25">
      <c r="A25" s="58"/>
      <c r="B25" s="45" t="s">
        <v>35</v>
      </c>
      <c r="C25" s="59"/>
      <c r="D25" s="60" t="s">
        <v>36</v>
      </c>
      <c r="E25" s="28">
        <f>[1]SPA!FX27</f>
        <v>6365131.1799999997</v>
      </c>
      <c r="F25" s="43">
        <v>6794252.0499999998</v>
      </c>
      <c r="G25" s="61"/>
      <c r="H25" s="62"/>
    </row>
    <row r="26" spans="1:8" ht="14.4" x14ac:dyDescent="0.25">
      <c r="A26" s="53"/>
      <c r="B26" s="45" t="s">
        <v>37</v>
      </c>
      <c r="C26" s="54"/>
      <c r="D26" s="45" t="s">
        <v>38</v>
      </c>
      <c r="E26" s="28">
        <f>[1]SPA!FX28</f>
        <v>432377.48</v>
      </c>
      <c r="F26" s="43">
        <v>0</v>
      </c>
      <c r="G26" s="38"/>
      <c r="H26" s="41"/>
    </row>
    <row r="27" spans="1:8" ht="14.4" x14ac:dyDescent="0.25">
      <c r="A27" s="53" t="s">
        <v>39</v>
      </c>
      <c r="B27" s="45">
        <v>2</v>
      </c>
      <c r="C27" s="54"/>
      <c r="D27" s="45" t="s">
        <v>40</v>
      </c>
      <c r="E27" s="56">
        <f>[1]SPA!FX29</f>
        <v>12623214.700000001</v>
      </c>
      <c r="F27" s="63">
        <f>F28+F30+F32+F34+F35+F36+F37+F38+F39</f>
        <v>12241394.640000001</v>
      </c>
      <c r="G27" s="38" t="s">
        <v>41</v>
      </c>
      <c r="H27" s="41"/>
    </row>
    <row r="28" spans="1:8" ht="14.4" x14ac:dyDescent="0.25">
      <c r="A28" s="53"/>
      <c r="B28" s="45" t="s">
        <v>42</v>
      </c>
      <c r="C28" s="54"/>
      <c r="D28" s="45" t="s">
        <v>43</v>
      </c>
      <c r="E28" s="28">
        <f>[1]SPA!FX30</f>
        <v>473358.52</v>
      </c>
      <c r="F28" s="43">
        <v>431353.19</v>
      </c>
      <c r="G28" s="38" t="s">
        <v>44</v>
      </c>
      <c r="H28" s="41" t="s">
        <v>44</v>
      </c>
    </row>
    <row r="29" spans="1:8" ht="14.4" x14ac:dyDescent="0.25">
      <c r="A29" s="53"/>
      <c r="B29" s="45"/>
      <c r="C29" s="54" t="s">
        <v>45</v>
      </c>
      <c r="D29" s="64" t="s">
        <v>46</v>
      </c>
      <c r="E29" s="28">
        <f>[1]SPA!FX31</f>
        <v>0</v>
      </c>
      <c r="F29" s="43">
        <v>0</v>
      </c>
      <c r="G29" s="38"/>
      <c r="H29" s="41"/>
    </row>
    <row r="30" spans="1:8" ht="14.4" x14ac:dyDescent="0.25">
      <c r="A30" s="53"/>
      <c r="B30" s="45" t="s">
        <v>47</v>
      </c>
      <c r="C30" s="54"/>
      <c r="D30" s="45" t="s">
        <v>34</v>
      </c>
      <c r="E30" s="28">
        <f>[1]SPA!FX32</f>
        <v>8438871.8500000015</v>
      </c>
      <c r="F30" s="43">
        <v>8388632.8100000005</v>
      </c>
      <c r="G30" s="38"/>
      <c r="H30" s="41"/>
    </row>
    <row r="31" spans="1:8" ht="14.4" x14ac:dyDescent="0.25">
      <c r="A31" s="53"/>
      <c r="B31" s="45"/>
      <c r="C31" s="54" t="s">
        <v>45</v>
      </c>
      <c r="D31" s="64" t="s">
        <v>46</v>
      </c>
      <c r="E31" s="28">
        <f>[1]SPA!FX33</f>
        <v>0</v>
      </c>
      <c r="F31" s="43">
        <v>0</v>
      </c>
      <c r="G31" s="38"/>
      <c r="H31" s="41"/>
    </row>
    <row r="32" spans="1:8" ht="14.4" x14ac:dyDescent="0.25">
      <c r="A32" s="53"/>
      <c r="B32" s="45" t="s">
        <v>48</v>
      </c>
      <c r="C32" s="54"/>
      <c r="D32" s="45" t="s">
        <v>49</v>
      </c>
      <c r="E32" s="28">
        <f>[1]SPA!FX34</f>
        <v>3246962.84</v>
      </c>
      <c r="F32" s="43">
        <v>2956285.49</v>
      </c>
      <c r="G32" s="38" t="s">
        <v>50</v>
      </c>
      <c r="H32" s="41" t="s">
        <v>50</v>
      </c>
    </row>
    <row r="33" spans="1:8" ht="14.4" x14ac:dyDescent="0.25">
      <c r="A33" s="53"/>
      <c r="B33" s="45"/>
      <c r="C33" s="54" t="s">
        <v>45</v>
      </c>
      <c r="D33" s="64" t="s">
        <v>46</v>
      </c>
      <c r="E33" s="28">
        <f>[1]SPA!FX35</f>
        <v>0</v>
      </c>
      <c r="F33" s="43">
        <v>0</v>
      </c>
      <c r="G33" s="38"/>
      <c r="H33" s="41"/>
    </row>
    <row r="34" spans="1:8" ht="14.4" x14ac:dyDescent="0.25">
      <c r="A34" s="53"/>
      <c r="B34" s="45" t="s">
        <v>51</v>
      </c>
      <c r="C34" s="54"/>
      <c r="D34" s="45" t="s">
        <v>52</v>
      </c>
      <c r="E34" s="28">
        <f>[1]SPA!FX36</f>
        <v>228312.06</v>
      </c>
      <c r="F34" s="43">
        <v>224799.83</v>
      </c>
      <c r="G34" s="38" t="s">
        <v>53</v>
      </c>
      <c r="H34" s="41" t="s">
        <v>53</v>
      </c>
    </row>
    <row r="35" spans="1:8" ht="14.4" x14ac:dyDescent="0.25">
      <c r="A35" s="65"/>
      <c r="B35" s="45" t="s">
        <v>54</v>
      </c>
      <c r="C35" s="54"/>
      <c r="D35" s="45" t="s">
        <v>55</v>
      </c>
      <c r="E35" s="28">
        <f>[1]SPA!FX37</f>
        <v>42963.25</v>
      </c>
      <c r="F35" s="43">
        <v>63939.360000000001</v>
      </c>
      <c r="G35" s="38"/>
      <c r="H35" s="41"/>
    </row>
    <row r="36" spans="1:8" ht="14.4" x14ac:dyDescent="0.25">
      <c r="A36" s="65"/>
      <c r="B36" s="45" t="s">
        <v>56</v>
      </c>
      <c r="C36" s="54"/>
      <c r="D36" s="45" t="s">
        <v>57</v>
      </c>
      <c r="E36" s="28">
        <f>[1]SPA!FX38</f>
        <v>62533.51</v>
      </c>
      <c r="F36" s="43">
        <v>67112.649999999994</v>
      </c>
      <c r="G36" s="38"/>
      <c r="H36" s="41"/>
    </row>
    <row r="37" spans="1:8" ht="14.4" x14ac:dyDescent="0.25">
      <c r="A37" s="65"/>
      <c r="B37" s="45" t="s">
        <v>58</v>
      </c>
      <c r="C37" s="54"/>
      <c r="D37" s="45" t="s">
        <v>59</v>
      </c>
      <c r="E37" s="28">
        <f>[1]SPA!FX39</f>
        <v>69497.87</v>
      </c>
      <c r="F37" s="43">
        <v>64701.63</v>
      </c>
      <c r="G37" s="38"/>
      <c r="H37" s="41"/>
    </row>
    <row r="38" spans="1:8" ht="14.4" x14ac:dyDescent="0.25">
      <c r="A38" s="66"/>
      <c r="B38" s="45" t="s">
        <v>60</v>
      </c>
      <c r="C38" s="59"/>
      <c r="D38" s="60" t="s">
        <v>36</v>
      </c>
      <c r="E38" s="28">
        <f>[1]SPA!FX40</f>
        <v>0</v>
      </c>
      <c r="F38" s="43">
        <v>0</v>
      </c>
      <c r="G38" s="61"/>
      <c r="H38" s="62"/>
    </row>
    <row r="39" spans="1:8" ht="14.4" x14ac:dyDescent="0.25">
      <c r="A39" s="65"/>
      <c r="B39" s="45" t="s">
        <v>61</v>
      </c>
      <c r="C39" s="54"/>
      <c r="D39" s="45" t="s">
        <v>62</v>
      </c>
      <c r="E39" s="28">
        <f>[1]SPA!FX42</f>
        <v>60714.799999999996</v>
      </c>
      <c r="F39" s="43">
        <v>44569.68</v>
      </c>
      <c r="G39" s="38"/>
      <c r="H39" s="41"/>
    </row>
    <row r="40" spans="1:8" ht="14.4" x14ac:dyDescent="0.25">
      <c r="A40" s="53"/>
      <c r="B40" s="45">
        <v>3</v>
      </c>
      <c r="C40" s="54"/>
      <c r="D40" s="45" t="s">
        <v>63</v>
      </c>
      <c r="E40" s="28">
        <f>[1]SPA!FX43</f>
        <v>1366832.1</v>
      </c>
      <c r="F40" s="43">
        <v>937280.72</v>
      </c>
      <c r="G40" s="38" t="s">
        <v>64</v>
      </c>
      <c r="H40" s="41" t="s">
        <v>64</v>
      </c>
    </row>
    <row r="41" spans="1:8" ht="20.100000000000001" customHeight="1" x14ac:dyDescent="0.25">
      <c r="A41" s="53"/>
      <c r="B41" s="45"/>
      <c r="C41" s="54"/>
      <c r="D41" s="49" t="s">
        <v>65</v>
      </c>
      <c r="E41" s="33">
        <f>E22+E28+E30+E32+E34+E35+E36+E37+E38+E39+E40</f>
        <v>21815977.590000004</v>
      </c>
      <c r="F41" s="33">
        <f>F22+F28+F30+F32+F34+F35+F36+F37+F38+F39+F40</f>
        <v>21179189.929999996</v>
      </c>
      <c r="G41" s="67"/>
      <c r="H41" s="68"/>
    </row>
    <row r="42" spans="1:8" ht="14.4" x14ac:dyDescent="0.25">
      <c r="A42" s="53"/>
      <c r="B42" s="45"/>
      <c r="C42" s="54"/>
      <c r="D42" s="45"/>
      <c r="E42" s="37"/>
      <c r="F42" s="37"/>
      <c r="G42" s="38"/>
      <c r="H42" s="39"/>
    </row>
    <row r="43" spans="1:8" ht="19.5" customHeight="1" x14ac:dyDescent="0.25">
      <c r="A43" s="69" t="s">
        <v>66</v>
      </c>
      <c r="B43" s="10"/>
      <c r="C43" s="26"/>
      <c r="D43" s="55" t="s">
        <v>67</v>
      </c>
      <c r="E43" s="37"/>
      <c r="F43" s="37"/>
      <c r="G43" s="38"/>
      <c r="H43" s="39"/>
    </row>
    <row r="44" spans="1:8" ht="14.4" x14ac:dyDescent="0.25">
      <c r="A44" s="25"/>
      <c r="B44" s="10">
        <v>1</v>
      </c>
      <c r="C44" s="26"/>
      <c r="D44" s="70" t="s">
        <v>68</v>
      </c>
      <c r="E44" s="56">
        <f>[1]SPA!FX47</f>
        <v>41553.889999999483</v>
      </c>
      <c r="F44" s="56">
        <f>SUM(F45+F46+F47)</f>
        <v>379478.03</v>
      </c>
      <c r="G44" s="38" t="s">
        <v>69</v>
      </c>
      <c r="H44" s="41" t="s">
        <v>69</v>
      </c>
    </row>
    <row r="45" spans="1:8" ht="14.4" x14ac:dyDescent="0.25">
      <c r="A45" s="25"/>
      <c r="B45" s="10"/>
      <c r="C45" s="71" t="s">
        <v>45</v>
      </c>
      <c r="D45" s="72" t="s">
        <v>70</v>
      </c>
      <c r="E45" s="28">
        <f>[1]SPA!FX48</f>
        <v>237.37</v>
      </c>
      <c r="F45" s="43">
        <v>0</v>
      </c>
      <c r="G45" s="73" t="s">
        <v>71</v>
      </c>
      <c r="H45" s="74" t="s">
        <v>71</v>
      </c>
    </row>
    <row r="46" spans="1:8" ht="14.4" x14ac:dyDescent="0.25">
      <c r="A46" s="25"/>
      <c r="B46" s="10"/>
      <c r="C46" s="26" t="s">
        <v>72</v>
      </c>
      <c r="D46" s="64" t="s">
        <v>73</v>
      </c>
      <c r="E46" s="28">
        <f>[1]SPA!FX49</f>
        <v>33231.009999999478</v>
      </c>
      <c r="F46" s="43">
        <v>362686.27</v>
      </c>
      <c r="G46" s="38" t="s">
        <v>74</v>
      </c>
      <c r="H46" s="41" t="s">
        <v>74</v>
      </c>
    </row>
    <row r="47" spans="1:8" ht="14.4" x14ac:dyDescent="0.25">
      <c r="A47" s="25"/>
      <c r="B47" s="10"/>
      <c r="C47" s="26" t="s">
        <v>75</v>
      </c>
      <c r="D47" s="64" t="s">
        <v>76</v>
      </c>
      <c r="E47" s="28">
        <f>[1]SPA!FX50</f>
        <v>8085.51</v>
      </c>
      <c r="F47" s="43">
        <v>16791.759999999998</v>
      </c>
      <c r="G47" s="38"/>
      <c r="H47" s="39"/>
    </row>
    <row r="48" spans="1:8" ht="14.4" x14ac:dyDescent="0.25">
      <c r="A48" s="25"/>
      <c r="B48" s="10">
        <v>2</v>
      </c>
      <c r="C48" s="26"/>
      <c r="D48" s="70" t="s">
        <v>77</v>
      </c>
      <c r="E48" s="56">
        <f>[1]SPA!FX51</f>
        <v>2741.12</v>
      </c>
      <c r="F48" s="63">
        <f>SUM(F49+F51+F53+F55)</f>
        <v>2226.67</v>
      </c>
      <c r="G48" s="38" t="s">
        <v>78</v>
      </c>
      <c r="H48" s="41" t="s">
        <v>78</v>
      </c>
    </row>
    <row r="49" spans="1:8" ht="14.4" x14ac:dyDescent="0.25">
      <c r="A49" s="25"/>
      <c r="B49" s="10"/>
      <c r="C49" s="71" t="s">
        <v>45</v>
      </c>
      <c r="D49" s="45" t="s">
        <v>79</v>
      </c>
      <c r="E49" s="28">
        <f>[1]SPA!FX52</f>
        <v>0</v>
      </c>
      <c r="F49" s="43">
        <v>0</v>
      </c>
      <c r="G49" s="38"/>
      <c r="H49" s="41"/>
    </row>
    <row r="50" spans="1:8" ht="14.4" x14ac:dyDescent="0.25">
      <c r="A50" s="25"/>
      <c r="B50" s="10"/>
      <c r="C50" s="71"/>
      <c r="D50" s="75" t="s">
        <v>80</v>
      </c>
      <c r="E50" s="28">
        <f>[1]SPA!FX53</f>
        <v>0</v>
      </c>
      <c r="F50" s="43">
        <v>0</v>
      </c>
      <c r="G50" s="38"/>
      <c r="H50" s="41"/>
    </row>
    <row r="51" spans="1:8" ht="14.4" x14ac:dyDescent="0.25">
      <c r="A51" s="25"/>
      <c r="B51" s="10"/>
      <c r="C51" s="26" t="s">
        <v>72</v>
      </c>
      <c r="D51" s="72" t="s">
        <v>70</v>
      </c>
      <c r="E51" s="28">
        <f>[1]SPA!FX54</f>
        <v>0</v>
      </c>
      <c r="F51" s="43">
        <v>0</v>
      </c>
      <c r="G51" s="73" t="s">
        <v>81</v>
      </c>
      <c r="H51" s="74" t="s">
        <v>81</v>
      </c>
    </row>
    <row r="52" spans="1:8" ht="14.4" x14ac:dyDescent="0.25">
      <c r="A52" s="25"/>
      <c r="B52" s="10"/>
      <c r="C52" s="26"/>
      <c r="D52" s="75" t="s">
        <v>80</v>
      </c>
      <c r="E52" s="28">
        <f>[1]SPA!FX55</f>
        <v>0</v>
      </c>
      <c r="F52" s="43">
        <v>0</v>
      </c>
      <c r="G52" s="73"/>
      <c r="H52" s="74"/>
    </row>
    <row r="53" spans="1:8" ht="14.4" x14ac:dyDescent="0.25">
      <c r="A53" s="25"/>
      <c r="B53" s="10"/>
      <c r="C53" s="26" t="s">
        <v>75</v>
      </c>
      <c r="D53" s="64" t="s">
        <v>73</v>
      </c>
      <c r="E53" s="28">
        <f>[1]SPA!FX56</f>
        <v>290.23</v>
      </c>
      <c r="F53" s="43">
        <v>0</v>
      </c>
      <c r="G53" s="38" t="s">
        <v>82</v>
      </c>
      <c r="H53" s="41" t="s">
        <v>82</v>
      </c>
    </row>
    <row r="54" spans="1:8" ht="14.4" x14ac:dyDescent="0.25">
      <c r="A54" s="25"/>
      <c r="B54" s="10"/>
      <c r="C54" s="26"/>
      <c r="D54" s="75" t="s">
        <v>80</v>
      </c>
      <c r="E54" s="28">
        <f>[1]SPA!FX57</f>
        <v>0</v>
      </c>
      <c r="F54" s="43">
        <v>0</v>
      </c>
      <c r="G54" s="38"/>
      <c r="H54" s="39"/>
    </row>
    <row r="55" spans="1:8" ht="14.4" x14ac:dyDescent="0.25">
      <c r="A55" s="25"/>
      <c r="B55" s="10"/>
      <c r="C55" s="26" t="s">
        <v>83</v>
      </c>
      <c r="D55" s="64" t="s">
        <v>84</v>
      </c>
      <c r="E55" s="28">
        <f>[1]SPA!FX58</f>
        <v>2450.89</v>
      </c>
      <c r="F55" s="43">
        <v>2226.67</v>
      </c>
      <c r="G55" s="38" t="s">
        <v>85</v>
      </c>
      <c r="H55" s="39" t="s">
        <v>86</v>
      </c>
    </row>
    <row r="56" spans="1:8" ht="14.4" x14ac:dyDescent="0.25">
      <c r="A56" s="25"/>
      <c r="B56" s="10"/>
      <c r="C56" s="26"/>
      <c r="D56" s="75" t="s">
        <v>80</v>
      </c>
      <c r="E56" s="28">
        <f>[1]SPA!FX59</f>
        <v>0</v>
      </c>
      <c r="F56" s="43">
        <v>0</v>
      </c>
      <c r="G56" s="38"/>
      <c r="H56" s="39"/>
    </row>
    <row r="57" spans="1:8" ht="14.4" x14ac:dyDescent="0.25">
      <c r="A57" s="25"/>
      <c r="B57" s="10">
        <v>3</v>
      </c>
      <c r="C57" s="76"/>
      <c r="D57" s="70" t="s">
        <v>87</v>
      </c>
      <c r="E57" s="28">
        <f>[1]SPA!FX60</f>
        <v>208860.77</v>
      </c>
      <c r="F57" s="43">
        <v>76280.350000000006</v>
      </c>
      <c r="G57" s="38" t="s">
        <v>88</v>
      </c>
      <c r="H57" s="39"/>
    </row>
    <row r="58" spans="1:8" ht="14.4" x14ac:dyDescent="0.25">
      <c r="A58" s="25"/>
      <c r="B58" s="10"/>
      <c r="C58" s="76"/>
      <c r="D58" s="75" t="s">
        <v>80</v>
      </c>
      <c r="E58" s="28">
        <f>[1]SPA!FX61</f>
        <v>0</v>
      </c>
      <c r="F58" s="43">
        <v>0</v>
      </c>
      <c r="G58" s="38"/>
      <c r="H58" s="39"/>
    </row>
    <row r="59" spans="1:8" ht="20.100000000000001" customHeight="1" x14ac:dyDescent="0.25">
      <c r="A59" s="25"/>
      <c r="B59" s="10"/>
      <c r="C59" s="26"/>
      <c r="D59" s="49" t="s">
        <v>89</v>
      </c>
      <c r="E59" s="77">
        <f>E44+E48+E57</f>
        <v>253155.77999999947</v>
      </c>
      <c r="F59" s="77">
        <f>F44+F48+F57</f>
        <v>457985.05000000005</v>
      </c>
      <c r="G59" s="78"/>
      <c r="H59" s="79"/>
    </row>
    <row r="60" spans="1:8" ht="23.25" customHeight="1" x14ac:dyDescent="0.25">
      <c r="A60" s="80"/>
      <c r="B60" s="81"/>
      <c r="C60" s="82"/>
      <c r="D60" s="83" t="s">
        <v>90</v>
      </c>
      <c r="E60" s="33">
        <f>E59+E41+E19</f>
        <v>22820251.700000003</v>
      </c>
      <c r="F60" s="33">
        <f>F59+F41+F19</f>
        <v>22016545.859999996</v>
      </c>
      <c r="G60" s="84"/>
      <c r="H60" s="85"/>
    </row>
    <row r="61" spans="1:8" ht="14.4" x14ac:dyDescent="0.25">
      <c r="A61" s="86"/>
      <c r="B61" s="87"/>
      <c r="C61" s="88"/>
      <c r="D61" s="87"/>
      <c r="E61" s="89"/>
      <c r="F61" s="89"/>
      <c r="G61" s="90"/>
      <c r="H61" s="91"/>
    </row>
    <row r="62" spans="1:8" ht="14.4" x14ac:dyDescent="0.25">
      <c r="A62" s="25"/>
      <c r="B62" s="10"/>
      <c r="C62" s="26"/>
      <c r="D62" s="36" t="s">
        <v>91</v>
      </c>
      <c r="E62" s="37"/>
      <c r="F62" s="37"/>
      <c r="G62" s="38"/>
      <c r="H62" s="41"/>
    </row>
    <row r="63" spans="1:8" ht="14.4" x14ac:dyDescent="0.25">
      <c r="A63" s="25" t="s">
        <v>9</v>
      </c>
      <c r="B63" s="10"/>
      <c r="C63" s="76"/>
      <c r="D63" s="40" t="s">
        <v>92</v>
      </c>
      <c r="E63" s="28">
        <f>[1]SPA!FX67</f>
        <v>60717.439999999995</v>
      </c>
      <c r="F63" s="43">
        <v>44735.57</v>
      </c>
      <c r="G63" s="38" t="s">
        <v>93</v>
      </c>
      <c r="H63" s="41" t="s">
        <v>93</v>
      </c>
    </row>
    <row r="64" spans="1:8" ht="14.4" x14ac:dyDescent="0.25">
      <c r="A64" s="25"/>
      <c r="B64" s="10"/>
      <c r="C64" s="26"/>
      <c r="D64" s="92" t="s">
        <v>94</v>
      </c>
      <c r="E64" s="33">
        <f>SUM(E63)</f>
        <v>60717.439999999995</v>
      </c>
      <c r="F64" s="33">
        <f>SUM(F63)</f>
        <v>44735.57</v>
      </c>
      <c r="G64" s="67"/>
      <c r="H64" s="93"/>
    </row>
    <row r="65" spans="1:8" ht="14.4" x14ac:dyDescent="0.25">
      <c r="A65" s="25" t="s">
        <v>29</v>
      </c>
      <c r="B65" s="10"/>
      <c r="C65" s="26"/>
      <c r="D65" s="40" t="s">
        <v>95</v>
      </c>
      <c r="E65" s="37"/>
      <c r="F65" s="37"/>
      <c r="G65" s="38"/>
      <c r="H65" s="39"/>
    </row>
    <row r="66" spans="1:8" ht="14.4" x14ac:dyDescent="0.25">
      <c r="A66" s="25"/>
      <c r="B66" s="10">
        <v>1</v>
      </c>
      <c r="C66" s="26"/>
      <c r="D66" s="10" t="s">
        <v>96</v>
      </c>
      <c r="E66" s="56">
        <f>[1]SPA!FX70</f>
        <v>900022.24</v>
      </c>
      <c r="F66" s="63">
        <f>SUM(F67+F69+F71)</f>
        <v>810035.88</v>
      </c>
      <c r="G66" s="38"/>
      <c r="H66" s="39"/>
    </row>
    <row r="67" spans="1:8" ht="14.4" x14ac:dyDescent="0.25">
      <c r="A67" s="25"/>
      <c r="B67" s="10"/>
      <c r="C67" s="26" t="s">
        <v>45</v>
      </c>
      <c r="D67" s="72" t="s">
        <v>97</v>
      </c>
      <c r="E67" s="28">
        <f>[1]SPA!FX71</f>
        <v>0</v>
      </c>
      <c r="F67" s="43">
        <v>0</v>
      </c>
      <c r="G67" s="38"/>
      <c r="H67" s="39"/>
    </row>
    <row r="68" spans="1:8" ht="14.4" x14ac:dyDescent="0.25">
      <c r="A68" s="25"/>
      <c r="B68" s="10"/>
      <c r="C68" s="26"/>
      <c r="D68" s="75" t="s">
        <v>98</v>
      </c>
      <c r="E68" s="28">
        <f>[1]SPA!FX72</f>
        <v>0</v>
      </c>
      <c r="F68" s="43">
        <v>0</v>
      </c>
      <c r="G68" s="38"/>
      <c r="H68" s="39"/>
    </row>
    <row r="69" spans="1:8" ht="14.4" x14ac:dyDescent="0.25">
      <c r="A69" s="25"/>
      <c r="B69" s="10"/>
      <c r="C69" s="26" t="s">
        <v>72</v>
      </c>
      <c r="D69" s="72" t="s">
        <v>99</v>
      </c>
      <c r="E69" s="28">
        <f>[1]SPA!FX73</f>
        <v>900022.24</v>
      </c>
      <c r="F69" s="43">
        <v>790796.08</v>
      </c>
      <c r="G69" s="38"/>
      <c r="H69" s="39"/>
    </row>
    <row r="70" spans="1:8" ht="14.4" x14ac:dyDescent="0.25">
      <c r="A70" s="25"/>
      <c r="B70" s="10"/>
      <c r="C70" s="26"/>
      <c r="D70" s="75" t="s">
        <v>98</v>
      </c>
      <c r="E70" s="28">
        <f>[1]SPA!FX74</f>
        <v>0</v>
      </c>
      <c r="F70" s="43">
        <v>0</v>
      </c>
      <c r="G70" s="38"/>
      <c r="H70" s="39"/>
    </row>
    <row r="71" spans="1:8" ht="14.4" x14ac:dyDescent="0.25">
      <c r="A71" s="25"/>
      <c r="B71" s="10"/>
      <c r="C71" s="26" t="s">
        <v>75</v>
      </c>
      <c r="D71" s="72" t="s">
        <v>100</v>
      </c>
      <c r="E71" s="28">
        <f>[1]SPA!FX75</f>
        <v>0</v>
      </c>
      <c r="F71" s="43">
        <v>19239.8</v>
      </c>
      <c r="G71" s="38"/>
      <c r="H71" s="39"/>
    </row>
    <row r="72" spans="1:8" ht="14.4" x14ac:dyDescent="0.25">
      <c r="A72" s="25"/>
      <c r="B72" s="10"/>
      <c r="C72" s="26"/>
      <c r="D72" s="75" t="s">
        <v>98</v>
      </c>
      <c r="E72" s="28">
        <f>[1]SPA!FX76</f>
        <v>0</v>
      </c>
      <c r="F72" s="43">
        <v>0</v>
      </c>
      <c r="G72" s="38"/>
      <c r="H72" s="39"/>
    </row>
    <row r="73" spans="1:8" ht="14.4" x14ac:dyDescent="0.25">
      <c r="A73" s="25"/>
      <c r="B73" s="10">
        <v>2</v>
      </c>
      <c r="C73" s="26"/>
      <c r="D73" s="42" t="s">
        <v>101</v>
      </c>
      <c r="E73" s="56">
        <f>[1]SPA!FX77</f>
        <v>464068.64</v>
      </c>
      <c r="F73" s="94">
        <f>SUM(F74+F76+F78+F80)</f>
        <v>290941.81</v>
      </c>
      <c r="G73" s="38"/>
      <c r="H73" s="39"/>
    </row>
    <row r="74" spans="1:8" ht="14.4" x14ac:dyDescent="0.25">
      <c r="A74" s="25"/>
      <c r="B74" s="10"/>
      <c r="C74" s="26" t="s">
        <v>45</v>
      </c>
      <c r="D74" s="72" t="s">
        <v>102</v>
      </c>
      <c r="E74" s="28">
        <f>[1]SPA!FX78</f>
        <v>463903.07</v>
      </c>
      <c r="F74" s="43">
        <v>290941.81</v>
      </c>
      <c r="G74" s="38"/>
      <c r="H74" s="39"/>
    </row>
    <row r="75" spans="1:8" ht="14.4" x14ac:dyDescent="0.25">
      <c r="A75" s="25"/>
      <c r="B75" s="10"/>
      <c r="C75" s="26"/>
      <c r="D75" s="75" t="s">
        <v>98</v>
      </c>
      <c r="E75" s="28">
        <f>[1]SPA!FX79</f>
        <v>0</v>
      </c>
      <c r="F75" s="43">
        <v>0</v>
      </c>
      <c r="G75" s="38"/>
      <c r="H75" s="39"/>
    </row>
    <row r="76" spans="1:8" ht="14.4" x14ac:dyDescent="0.25">
      <c r="A76" s="25"/>
      <c r="B76" s="10"/>
      <c r="C76" s="26" t="s">
        <v>72</v>
      </c>
      <c r="D76" s="72" t="s">
        <v>70</v>
      </c>
      <c r="E76" s="28">
        <f>[1]SPA!FX80</f>
        <v>0</v>
      </c>
      <c r="F76" s="43">
        <v>0</v>
      </c>
      <c r="G76" s="73" t="s">
        <v>103</v>
      </c>
      <c r="H76" s="41" t="s">
        <v>104</v>
      </c>
    </row>
    <row r="77" spans="1:8" ht="14.4" x14ac:dyDescent="0.25">
      <c r="A77" s="25"/>
      <c r="B77" s="10"/>
      <c r="C77" s="26"/>
      <c r="D77" s="75" t="s">
        <v>98</v>
      </c>
      <c r="E77" s="28">
        <f>[1]SPA!FX81</f>
        <v>0</v>
      </c>
      <c r="F77" s="43">
        <v>0</v>
      </c>
      <c r="G77" s="73"/>
      <c r="H77" s="39"/>
    </row>
    <row r="78" spans="1:8" ht="14.4" x14ac:dyDescent="0.25">
      <c r="A78" s="25"/>
      <c r="B78" s="10"/>
      <c r="C78" s="26" t="s">
        <v>75</v>
      </c>
      <c r="D78" s="64" t="s">
        <v>105</v>
      </c>
      <c r="E78" s="28">
        <f>[1]SPA!FX82</f>
        <v>165.57</v>
      </c>
      <c r="F78" s="43">
        <v>0</v>
      </c>
      <c r="G78" s="38" t="s">
        <v>106</v>
      </c>
      <c r="H78" s="39" t="s">
        <v>106</v>
      </c>
    </row>
    <row r="79" spans="1:8" ht="14.4" x14ac:dyDescent="0.25">
      <c r="A79" s="25"/>
      <c r="B79" s="10"/>
      <c r="C79" s="26"/>
      <c r="D79" s="75" t="s">
        <v>98</v>
      </c>
      <c r="E79" s="28">
        <f>[1]SPA!FX83</f>
        <v>0</v>
      </c>
      <c r="F79" s="43">
        <v>0</v>
      </c>
      <c r="G79" s="38"/>
      <c r="H79" s="39"/>
    </row>
    <row r="80" spans="1:8" ht="14.4" x14ac:dyDescent="0.25">
      <c r="A80" s="25"/>
      <c r="B80" s="10"/>
      <c r="C80" s="71" t="s">
        <v>83</v>
      </c>
      <c r="D80" s="72" t="s">
        <v>107</v>
      </c>
      <c r="E80" s="28">
        <f>[1]SPA!FX84</f>
        <v>0</v>
      </c>
      <c r="F80" s="43">
        <v>0</v>
      </c>
      <c r="G80" s="38"/>
      <c r="H80" s="39"/>
    </row>
    <row r="81" spans="1:8" ht="14.4" x14ac:dyDescent="0.25">
      <c r="A81" s="25"/>
      <c r="B81" s="10"/>
      <c r="C81" s="71"/>
      <c r="D81" s="75" t="s">
        <v>98</v>
      </c>
      <c r="E81" s="28">
        <f>[1]SPA!FX85</f>
        <v>0</v>
      </c>
      <c r="F81" s="43">
        <v>0</v>
      </c>
      <c r="G81" s="38"/>
      <c r="H81" s="39"/>
    </row>
    <row r="82" spans="1:8" ht="14.4" x14ac:dyDescent="0.25">
      <c r="A82" s="25"/>
      <c r="B82" s="10">
        <v>3</v>
      </c>
      <c r="C82" s="26"/>
      <c r="D82" s="10" t="s">
        <v>108</v>
      </c>
      <c r="E82" s="28">
        <f>[1]SPA!FX86</f>
        <v>1056496.02</v>
      </c>
      <c r="F82" s="43">
        <v>854594.54</v>
      </c>
      <c r="G82" s="38" t="s">
        <v>109</v>
      </c>
      <c r="H82" s="41" t="s">
        <v>109</v>
      </c>
    </row>
    <row r="83" spans="1:8" ht="14.4" x14ac:dyDescent="0.25">
      <c r="A83" s="25"/>
      <c r="B83" s="10"/>
      <c r="C83" s="26"/>
      <c r="D83" s="75" t="s">
        <v>98</v>
      </c>
      <c r="E83" s="28">
        <f>[1]SPA!FX87</f>
        <v>689.67</v>
      </c>
      <c r="F83" s="43">
        <v>0</v>
      </c>
      <c r="G83" s="38"/>
      <c r="H83" s="41"/>
    </row>
    <row r="84" spans="1:8" ht="14.4" x14ac:dyDescent="0.25">
      <c r="A84" s="25"/>
      <c r="B84" s="10">
        <v>4</v>
      </c>
      <c r="C84" s="26"/>
      <c r="D84" s="45" t="s">
        <v>110</v>
      </c>
      <c r="E84" s="56">
        <f>[1]SPA!FX88</f>
        <v>277935.50999999995</v>
      </c>
      <c r="F84" s="94">
        <f>SUM(F85+F87+F89)</f>
        <v>328591.21999999997</v>
      </c>
      <c r="G84" s="38" t="s">
        <v>111</v>
      </c>
      <c r="H84" s="41" t="s">
        <v>111</v>
      </c>
    </row>
    <row r="85" spans="1:8" ht="14.4" x14ac:dyDescent="0.25">
      <c r="A85" s="25"/>
      <c r="B85" s="10"/>
      <c r="C85" s="26" t="s">
        <v>45</v>
      </c>
      <c r="D85" s="72" t="s">
        <v>112</v>
      </c>
      <c r="E85" s="28">
        <f>[1]SPA!FX89</f>
        <v>143115.00999999998</v>
      </c>
      <c r="F85" s="43">
        <v>148202.9</v>
      </c>
      <c r="G85" s="38"/>
      <c r="H85" s="39"/>
    </row>
    <row r="86" spans="1:8" ht="14.4" x14ac:dyDescent="0.25">
      <c r="A86" s="25"/>
      <c r="B86" s="10"/>
      <c r="C86" s="26"/>
      <c r="D86" s="75" t="s">
        <v>98</v>
      </c>
      <c r="E86" s="28">
        <f>[1]SPA!FX90</f>
        <v>0</v>
      </c>
      <c r="F86" s="43">
        <v>0</v>
      </c>
      <c r="G86" s="38"/>
      <c r="H86" s="39"/>
    </row>
    <row r="87" spans="1:8" ht="14.4" x14ac:dyDescent="0.25">
      <c r="A87" s="25"/>
      <c r="B87" s="10"/>
      <c r="C87" s="26" t="s">
        <v>72</v>
      </c>
      <c r="D87" s="72" t="s">
        <v>113</v>
      </c>
      <c r="E87" s="28">
        <f>[1]SPA!FX91</f>
        <v>38366.65</v>
      </c>
      <c r="F87" s="43">
        <v>59343.519999999997</v>
      </c>
      <c r="G87" s="38"/>
      <c r="H87" s="39"/>
    </row>
    <row r="88" spans="1:8" ht="14.4" x14ac:dyDescent="0.25">
      <c r="A88" s="25"/>
      <c r="B88" s="10"/>
      <c r="C88" s="26"/>
      <c r="D88" s="75" t="s">
        <v>98</v>
      </c>
      <c r="E88" s="28">
        <f>[1]SPA!FX92</f>
        <v>0</v>
      </c>
      <c r="F88" s="43">
        <v>0</v>
      </c>
      <c r="G88" s="38"/>
      <c r="H88" s="39"/>
    </row>
    <row r="89" spans="1:8" ht="14.4" x14ac:dyDescent="0.25">
      <c r="A89" s="25"/>
      <c r="B89" s="10"/>
      <c r="C89" s="26" t="s">
        <v>75</v>
      </c>
      <c r="D89" s="64" t="s">
        <v>114</v>
      </c>
      <c r="E89" s="28">
        <f>[1]SPA!FX93</f>
        <v>96453.849999999991</v>
      </c>
      <c r="F89" s="43">
        <v>121044.8</v>
      </c>
      <c r="G89" s="38"/>
      <c r="H89" s="39"/>
    </row>
    <row r="90" spans="1:8" ht="14.4" x14ac:dyDescent="0.25">
      <c r="A90" s="25"/>
      <c r="B90" s="10"/>
      <c r="C90" s="26"/>
      <c r="D90" s="75" t="s">
        <v>98</v>
      </c>
      <c r="E90" s="28">
        <f>[1]SPA!FX94</f>
        <v>3229.95</v>
      </c>
      <c r="F90" s="43">
        <v>0</v>
      </c>
      <c r="G90" s="38"/>
      <c r="H90" s="39"/>
    </row>
    <row r="91" spans="1:8" ht="14.4" x14ac:dyDescent="0.25">
      <c r="A91" s="25"/>
      <c r="B91" s="10"/>
      <c r="C91" s="26"/>
      <c r="D91" s="49" t="s">
        <v>115</v>
      </c>
      <c r="E91" s="33">
        <f>E66+E73+E82+E84</f>
        <v>2698522.4099999997</v>
      </c>
      <c r="F91" s="33">
        <f>F66+F73+F82+F84</f>
        <v>2284163.4500000002</v>
      </c>
      <c r="G91" s="67"/>
      <c r="H91" s="93"/>
    </row>
    <row r="92" spans="1:8" ht="14.4" x14ac:dyDescent="0.25">
      <c r="A92" s="25"/>
      <c r="B92" s="10"/>
      <c r="C92" s="26"/>
      <c r="D92" s="92"/>
      <c r="E92" s="37"/>
      <c r="F92" s="37"/>
      <c r="G92" s="38"/>
      <c r="H92" s="39"/>
    </row>
    <row r="93" spans="1:8" ht="26.4" x14ac:dyDescent="0.25">
      <c r="A93" s="25" t="s">
        <v>39</v>
      </c>
      <c r="B93" s="10"/>
      <c r="C93" s="26"/>
      <c r="D93" s="55" t="s">
        <v>116</v>
      </c>
      <c r="E93" s="37"/>
      <c r="F93" s="37"/>
      <c r="G93" s="38"/>
      <c r="H93" s="39"/>
    </row>
    <row r="94" spans="1:8" ht="14.4" x14ac:dyDescent="0.25">
      <c r="A94" s="25"/>
      <c r="B94" s="10">
        <v>1</v>
      </c>
      <c r="C94" s="26"/>
      <c r="D94" s="10" t="s">
        <v>117</v>
      </c>
      <c r="E94" s="28">
        <f>[1]SPA!FX98</f>
        <v>0</v>
      </c>
      <c r="F94" s="43">
        <v>0</v>
      </c>
      <c r="G94" s="38" t="s">
        <v>118</v>
      </c>
      <c r="H94" s="41" t="s">
        <v>119</v>
      </c>
    </row>
    <row r="95" spans="1:8" ht="14.4" x14ac:dyDescent="0.25">
      <c r="A95" s="25"/>
      <c r="B95" s="10">
        <v>2</v>
      </c>
      <c r="C95" s="26"/>
      <c r="D95" s="10" t="s">
        <v>120</v>
      </c>
      <c r="E95" s="28">
        <f>[1]SPA!FX99</f>
        <v>0</v>
      </c>
      <c r="F95" s="43">
        <v>0</v>
      </c>
      <c r="G95" s="38" t="s">
        <v>121</v>
      </c>
      <c r="H95" s="41" t="s">
        <v>122</v>
      </c>
    </row>
    <row r="96" spans="1:8" ht="28.8" x14ac:dyDescent="0.25">
      <c r="A96" s="25"/>
      <c r="B96" s="10"/>
      <c r="C96" s="26"/>
      <c r="D96" s="95" t="s">
        <v>123</v>
      </c>
      <c r="E96" s="33">
        <f>SUM(E94:E95)</f>
        <v>0</v>
      </c>
      <c r="F96" s="33">
        <f>SUM(F94:F95)</f>
        <v>0</v>
      </c>
      <c r="G96" s="67"/>
      <c r="H96" s="93"/>
    </row>
    <row r="97" spans="1:8" ht="14.4" x14ac:dyDescent="0.25">
      <c r="A97" s="25"/>
      <c r="B97" s="10"/>
      <c r="C97" s="26"/>
      <c r="D97" s="92"/>
      <c r="E97" s="37"/>
      <c r="F97" s="37"/>
      <c r="G97" s="38"/>
      <c r="H97" s="39"/>
    </row>
    <row r="98" spans="1:8" ht="14.4" x14ac:dyDescent="0.25">
      <c r="A98" s="25" t="s">
        <v>66</v>
      </c>
      <c r="B98" s="10"/>
      <c r="C98" s="26"/>
      <c r="D98" s="40" t="s">
        <v>124</v>
      </c>
      <c r="E98" s="37"/>
      <c r="F98" s="37"/>
      <c r="G98" s="38"/>
      <c r="H98" s="39"/>
    </row>
    <row r="99" spans="1:8" ht="15" customHeight="1" x14ac:dyDescent="0.25">
      <c r="A99" s="25"/>
      <c r="B99" s="10">
        <v>1</v>
      </c>
      <c r="C99" s="26"/>
      <c r="D99" s="42" t="s">
        <v>125</v>
      </c>
      <c r="E99" s="28">
        <f>[1]SPA!FX103</f>
        <v>6468334.7999999998</v>
      </c>
      <c r="F99" s="96">
        <f>SUM(F100:F101)</f>
        <v>4750137.4400000004</v>
      </c>
      <c r="G99" s="38"/>
      <c r="H99" s="39"/>
    </row>
    <row r="100" spans="1:8" ht="15" customHeight="1" x14ac:dyDescent="0.25">
      <c r="A100" s="25"/>
      <c r="B100" s="10"/>
      <c r="C100" s="26" t="s">
        <v>45</v>
      </c>
      <c r="D100" s="72" t="s">
        <v>126</v>
      </c>
      <c r="E100" s="28">
        <f>[1]SPA!FX104</f>
        <v>6468334.7999999998</v>
      </c>
      <c r="F100" s="43">
        <v>4750137.4400000004</v>
      </c>
      <c r="G100" s="38"/>
      <c r="H100" s="39" t="s">
        <v>127</v>
      </c>
    </row>
    <row r="101" spans="1:8" ht="15" customHeight="1" x14ac:dyDescent="0.25">
      <c r="A101" s="25"/>
      <c r="B101" s="10"/>
      <c r="C101" s="26" t="s">
        <v>72</v>
      </c>
      <c r="D101" s="72" t="s">
        <v>128</v>
      </c>
      <c r="E101" s="28">
        <f>[1]SPA!FX105</f>
        <v>0</v>
      </c>
      <c r="F101" s="43">
        <v>0</v>
      </c>
      <c r="G101" s="38"/>
      <c r="H101" s="39"/>
    </row>
    <row r="102" spans="1:8" ht="15" customHeight="1" x14ac:dyDescent="0.25">
      <c r="A102" s="25"/>
      <c r="B102" s="10">
        <v>2</v>
      </c>
      <c r="C102" s="26"/>
      <c r="D102" s="10" t="s">
        <v>129</v>
      </c>
      <c r="E102" s="28">
        <f>[1]SPA!FX106</f>
        <v>865256.59</v>
      </c>
      <c r="F102" s="43">
        <v>696783.88</v>
      </c>
      <c r="G102" s="38" t="s">
        <v>130</v>
      </c>
      <c r="H102" s="41" t="s">
        <v>131</v>
      </c>
    </row>
    <row r="103" spans="1:8" ht="14.4" x14ac:dyDescent="0.25">
      <c r="A103" s="25"/>
      <c r="B103" s="10">
        <v>3</v>
      </c>
      <c r="C103" s="26"/>
      <c r="D103" s="60" t="s">
        <v>132</v>
      </c>
      <c r="E103" s="28">
        <f>[1]SPA!FX107</f>
        <v>7974.43</v>
      </c>
      <c r="F103" s="43">
        <v>724.65</v>
      </c>
      <c r="G103" s="38" t="s">
        <v>133</v>
      </c>
      <c r="H103" s="41" t="s">
        <v>133</v>
      </c>
    </row>
    <row r="104" spans="1:8" ht="14.4" x14ac:dyDescent="0.25">
      <c r="A104" s="25"/>
      <c r="B104" s="47">
        <v>4</v>
      </c>
      <c r="C104" s="48"/>
      <c r="D104" s="97" t="s">
        <v>134</v>
      </c>
      <c r="E104" s="28">
        <f>[1]SPA!FX108</f>
        <v>0</v>
      </c>
      <c r="F104" s="43">
        <v>0</v>
      </c>
      <c r="G104" s="38"/>
      <c r="H104" s="41"/>
    </row>
    <row r="105" spans="1:8" ht="14.4" x14ac:dyDescent="0.25">
      <c r="A105" s="25"/>
      <c r="B105" s="10"/>
      <c r="C105" s="26"/>
      <c r="D105" s="49" t="s">
        <v>135</v>
      </c>
      <c r="E105" s="33">
        <f>E99+E102+E103+E104</f>
        <v>7341565.8199999994</v>
      </c>
      <c r="F105" s="33">
        <f>F99+F102+F103+F104</f>
        <v>5447645.9700000007</v>
      </c>
      <c r="G105" s="78"/>
      <c r="H105" s="79"/>
    </row>
    <row r="106" spans="1:8" ht="14.4" x14ac:dyDescent="0.25">
      <c r="A106" s="25"/>
      <c r="B106" s="10"/>
      <c r="C106" s="26"/>
      <c r="D106" s="98" t="s">
        <v>136</v>
      </c>
      <c r="E106" s="33">
        <f>E105+E96+E91+E64</f>
        <v>10100805.669999998</v>
      </c>
      <c r="F106" s="33">
        <f>F105+F96+F91+F64</f>
        <v>7776544.9900000012</v>
      </c>
      <c r="G106" s="84"/>
      <c r="H106" s="85"/>
    </row>
    <row r="107" spans="1:8" ht="15.75" customHeight="1" x14ac:dyDescent="0.25">
      <c r="A107" s="25"/>
      <c r="B107" s="10"/>
      <c r="C107" s="26"/>
      <c r="D107" s="10"/>
      <c r="E107" s="37"/>
      <c r="F107" s="37"/>
      <c r="G107" s="38"/>
      <c r="H107" s="39"/>
    </row>
    <row r="108" spans="1:8" ht="14.4" x14ac:dyDescent="0.25">
      <c r="A108" s="25"/>
      <c r="B108" s="10"/>
      <c r="C108" s="26"/>
      <c r="D108" s="99" t="s">
        <v>137</v>
      </c>
      <c r="E108" s="37"/>
      <c r="F108" s="37"/>
      <c r="G108" s="38"/>
      <c r="H108" s="39"/>
    </row>
    <row r="109" spans="1:8" ht="14.4" x14ac:dyDescent="0.25">
      <c r="A109" s="25" t="s">
        <v>41</v>
      </c>
      <c r="B109" s="10">
        <v>1</v>
      </c>
      <c r="C109" s="26"/>
      <c r="D109" s="10" t="s">
        <v>138</v>
      </c>
      <c r="E109" s="28">
        <f>[1]SPA!FX113</f>
        <v>167.21</v>
      </c>
      <c r="F109" s="43">
        <v>0</v>
      </c>
      <c r="G109" s="38" t="s">
        <v>139</v>
      </c>
      <c r="H109" s="41" t="s">
        <v>139</v>
      </c>
    </row>
    <row r="110" spans="1:8" ht="14.4" x14ac:dyDescent="0.25">
      <c r="A110" s="25" t="s">
        <v>41</v>
      </c>
      <c r="B110" s="10">
        <v>2</v>
      </c>
      <c r="C110" s="26"/>
      <c r="D110" s="10" t="s">
        <v>140</v>
      </c>
      <c r="E110" s="28">
        <f>[1]SPA!FX114</f>
        <v>37069.100000000006</v>
      </c>
      <c r="F110" s="43">
        <v>64398.29</v>
      </c>
      <c r="G110" s="38" t="s">
        <v>139</v>
      </c>
      <c r="H110" s="41" t="s">
        <v>139</v>
      </c>
    </row>
    <row r="111" spans="1:8" ht="14.4" x14ac:dyDescent="0.25">
      <c r="A111" s="25"/>
      <c r="B111" s="10"/>
      <c r="C111" s="26"/>
      <c r="D111" s="98" t="s">
        <v>141</v>
      </c>
      <c r="E111" s="33">
        <f>SUM(E109:E110)</f>
        <v>37236.310000000005</v>
      </c>
      <c r="F111" s="33">
        <f>SUM(F109:F110)</f>
        <v>64398.29</v>
      </c>
      <c r="G111" s="67"/>
      <c r="H111" s="93"/>
    </row>
    <row r="112" spans="1:8" ht="14.4" x14ac:dyDescent="0.25">
      <c r="A112" s="25"/>
      <c r="B112" s="10"/>
      <c r="C112" s="26"/>
      <c r="D112" s="92"/>
      <c r="E112" s="100"/>
      <c r="F112" s="101"/>
      <c r="G112" s="102"/>
      <c r="H112" s="103"/>
    </row>
    <row r="113" spans="1:9" ht="16.2" thickBot="1" x14ac:dyDescent="0.3">
      <c r="A113" s="104"/>
      <c r="B113" s="105"/>
      <c r="C113" s="106"/>
      <c r="D113" s="107" t="s">
        <v>142</v>
      </c>
      <c r="E113" s="108">
        <f>E8+E111+E106+E60</f>
        <v>32962287.920000002</v>
      </c>
      <c r="F113" s="108">
        <f>F8+F111+F106+F60</f>
        <v>29858008.489999995</v>
      </c>
      <c r="G113" s="109"/>
      <c r="H113" s="110"/>
    </row>
    <row r="114" spans="1:9" ht="14.4" thickTop="1" x14ac:dyDescent="0.25">
      <c r="A114" s="111"/>
      <c r="B114" s="10"/>
      <c r="C114" s="10"/>
      <c r="D114" s="10" t="s">
        <v>143</v>
      </c>
      <c r="E114" s="11"/>
      <c r="F114" s="11"/>
      <c r="G114" s="112"/>
      <c r="H114" s="112"/>
    </row>
    <row r="115" spans="1:9" ht="14.4" x14ac:dyDescent="0.25">
      <c r="A115" s="111"/>
      <c r="B115" s="10"/>
      <c r="C115" s="10"/>
      <c r="D115" s="10" t="s">
        <v>144</v>
      </c>
      <c r="E115" s="11"/>
      <c r="F115" s="11"/>
      <c r="G115" s="112"/>
      <c r="H115" s="112"/>
      <c r="I115" s="113"/>
    </row>
    <row r="116" spans="1:9" ht="14.4" x14ac:dyDescent="0.25">
      <c r="A116" s="111"/>
      <c r="B116" s="10"/>
      <c r="C116" s="10"/>
      <c r="D116" s="10" t="s">
        <v>145</v>
      </c>
      <c r="E116" s="11"/>
      <c r="F116" s="11"/>
      <c r="G116" s="112"/>
      <c r="H116" s="112"/>
      <c r="I116" s="113"/>
    </row>
    <row r="117" spans="1:9" ht="14.4" x14ac:dyDescent="0.25">
      <c r="A117" s="114"/>
      <c r="B117" s="113"/>
      <c r="C117" s="113"/>
      <c r="D117" s="113"/>
      <c r="E117" s="115"/>
      <c r="F117" s="115"/>
      <c r="G117" s="116"/>
      <c r="H117" s="116"/>
      <c r="I117" s="113"/>
    </row>
    <row r="118" spans="1:9" ht="14.4" x14ac:dyDescent="0.25">
      <c r="A118" s="114"/>
      <c r="B118" s="113"/>
      <c r="C118" s="113"/>
      <c r="D118" s="113"/>
      <c r="E118" s="115"/>
      <c r="F118" s="115"/>
      <c r="G118" s="117"/>
      <c r="H118" s="116"/>
      <c r="I118" s="113"/>
    </row>
    <row r="119" spans="1:9" ht="14.4" x14ac:dyDescent="0.25">
      <c r="A119" s="114"/>
      <c r="B119" s="113"/>
      <c r="C119" s="113"/>
      <c r="H119" s="116"/>
      <c r="I119" s="113"/>
    </row>
    <row r="120" spans="1:9" ht="14.4" x14ac:dyDescent="0.25">
      <c r="A120" s="114"/>
      <c r="B120" s="113"/>
      <c r="C120" s="113"/>
      <c r="H120" s="116"/>
      <c r="I120" s="113"/>
    </row>
  </sheetData>
  <mergeCells count="6">
    <mergeCell ref="A1:H1"/>
    <mergeCell ref="A2:H2"/>
    <mergeCell ref="A3:H3"/>
    <mergeCell ref="A5:D6"/>
    <mergeCell ref="E5:E6"/>
    <mergeCell ref="F5:F6"/>
  </mergeCells>
  <conditionalFormatting sqref="E7:F8 E11:F19 E22:F41 E44:F60 E63:F64 E66:F91 E94:F96 E99:F106 E109:F111 E113:F113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Table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Daniele Giusti</cp:lastModifiedBy>
  <dcterms:created xsi:type="dcterms:W3CDTF">2023-12-07T12:53:37Z</dcterms:created>
  <dcterms:modified xsi:type="dcterms:W3CDTF">2023-12-07T13:04:26Z</dcterms:modified>
</cp:coreProperties>
</file>