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giusti\Desktop\0-CONSOLIDATO 2022\"/>
    </mc:Choice>
  </mc:AlternateContent>
  <xr:revisionPtr revIDLastSave="0" documentId="13_ncr:1_{42E4D163-3F5F-43FE-B245-66E1EA0D67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2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4" i="2" l="1"/>
  <c r="E93" i="2"/>
  <c r="E92" i="2"/>
  <c r="E91" i="2"/>
  <c r="E90" i="2"/>
  <c r="E89" i="2"/>
  <c r="E88" i="2"/>
  <c r="E94" i="2" s="1"/>
  <c r="E87" i="2"/>
  <c r="E82" i="2"/>
  <c r="E81" i="2"/>
  <c r="E80" i="2"/>
  <c r="E79" i="2"/>
  <c r="F78" i="2"/>
  <c r="F77" i="2" s="1"/>
  <c r="F83" i="2" s="1"/>
  <c r="E78" i="2"/>
  <c r="E77" i="2"/>
  <c r="E83" i="2" s="1"/>
  <c r="E76" i="2"/>
  <c r="E72" i="2"/>
  <c r="E71" i="2"/>
  <c r="E70" i="2"/>
  <c r="E69" i="2"/>
  <c r="E68" i="2"/>
  <c r="E67" i="2"/>
  <c r="E66" i="2"/>
  <c r="E65" i="2"/>
  <c r="F64" i="2"/>
  <c r="E64" i="2"/>
  <c r="E63" i="2"/>
  <c r="E62" i="2"/>
  <c r="E61" i="2"/>
  <c r="E60" i="2"/>
  <c r="E59" i="2"/>
  <c r="E58" i="2"/>
  <c r="E57" i="2"/>
  <c r="E56" i="2"/>
  <c r="E55" i="2"/>
  <c r="E54" i="2"/>
  <c r="F53" i="2"/>
  <c r="E53" i="2"/>
  <c r="E52" i="2"/>
  <c r="E51" i="2"/>
  <c r="E73" i="2" s="1"/>
  <c r="E50" i="2"/>
  <c r="E49" i="2"/>
  <c r="E48" i="2"/>
  <c r="E47" i="2"/>
  <c r="E46" i="2"/>
  <c r="E45" i="2"/>
  <c r="E44" i="2"/>
  <c r="E43" i="2"/>
  <c r="E42" i="2"/>
  <c r="E41" i="2"/>
  <c r="F40" i="2"/>
  <c r="F73" i="2" s="1"/>
  <c r="E40" i="2"/>
  <c r="F38" i="2"/>
  <c r="E38" i="2"/>
  <c r="E37" i="2"/>
  <c r="F35" i="2"/>
  <c r="E33" i="2"/>
  <c r="E32" i="2"/>
  <c r="E31" i="2"/>
  <c r="E30" i="2"/>
  <c r="E35" i="2" s="1"/>
  <c r="F26" i="2"/>
  <c r="E26" i="2"/>
  <c r="F25" i="2"/>
  <c r="E25" i="2"/>
  <c r="E24" i="2"/>
  <c r="F23" i="2"/>
  <c r="E23" i="2"/>
  <c r="E21" i="2"/>
  <c r="E27" i="2" s="1"/>
  <c r="E20" i="2"/>
  <c r="E19" i="2"/>
  <c r="F18" i="2"/>
  <c r="E18" i="2"/>
  <c r="E17" i="2"/>
  <c r="E16" i="2"/>
  <c r="E15" i="2"/>
  <c r="E14" i="2"/>
  <c r="E13" i="2"/>
  <c r="E12" i="2"/>
  <c r="F10" i="2"/>
  <c r="F21" i="2" s="1"/>
  <c r="F27" i="2" s="1"/>
  <c r="E10" i="2"/>
  <c r="E9" i="2"/>
  <c r="A1" i="2"/>
  <c r="E84" i="2" l="1"/>
  <c r="F84" i="2"/>
</calcChain>
</file>

<file path=xl/sharedStrings.xml><?xml version="1.0" encoding="utf-8"?>
<sst xmlns="http://schemas.openxmlformats.org/spreadsheetml/2006/main" count="153" uniqueCount="109">
  <si>
    <t>STATO PATRIMONIALE CONSOLIDATO - PASSIVO 2022
Allegato n.11 - Rendiconto della gestione</t>
  </si>
  <si>
    <t>STATO PATRIMONIALE CONSOLIDATO 
(PASSIVO)</t>
  </si>
  <si>
    <t>riferimento</t>
  </si>
  <si>
    <t>art.2424 CC</t>
  </si>
  <si>
    <t>DM 26/4/95</t>
  </si>
  <si>
    <t>A) PATRIMONIO NETTO</t>
  </si>
  <si>
    <t>Patrimonio netto di gruppo</t>
  </si>
  <si>
    <t>I</t>
  </si>
  <si>
    <t>Fondo di dotazione</t>
  </si>
  <si>
    <t>AI</t>
  </si>
  <si>
    <t>II</t>
  </si>
  <si>
    <t xml:space="preserve">Riserve </t>
  </si>
  <si>
    <t>b</t>
  </si>
  <si>
    <t>da capitale</t>
  </si>
  <si>
    <t>AII, AIII</t>
  </si>
  <si>
    <t>di cui riserva da differenza di consolidamento</t>
  </si>
  <si>
    <t>c</t>
  </si>
  <si>
    <t>da permessi di costruire</t>
  </si>
  <si>
    <t>d</t>
  </si>
  <si>
    <t>riserve indisponibili per beni demaniali e patrimoniali indisponibili e per i beni culturali</t>
  </si>
  <si>
    <t>e</t>
  </si>
  <si>
    <t>altre riserve indisponibili</t>
  </si>
  <si>
    <t>f</t>
  </si>
  <si>
    <t>altre riserve disponibili</t>
  </si>
  <si>
    <t>III</t>
  </si>
  <si>
    <t>Risultato economico dell'esercizio</t>
  </si>
  <si>
    <t>AIX</t>
  </si>
  <si>
    <t>IV</t>
  </si>
  <si>
    <t>Risultati economici di esercizi precedenti</t>
  </si>
  <si>
    <t>AVII</t>
  </si>
  <si>
    <t>V</t>
  </si>
  <si>
    <t>Riserve negative per beni indisponibili</t>
  </si>
  <si>
    <t>Totale Patrimonio netto di gruppo</t>
  </si>
  <si>
    <t>Patrimonio netto di pertinenza di terzi</t>
  </si>
  <si>
    <t>VI</t>
  </si>
  <si>
    <t>Fondo di dotazione e riserve di pertinenza di terzi</t>
  </si>
  <si>
    <t>VII</t>
  </si>
  <si>
    <t>Risultato economico dell'esercizio di pertinenza di terzi</t>
  </si>
  <si>
    <t>Totale Patrimonio netto di pertinenza di terzi</t>
  </si>
  <si>
    <t>TOTALE PATRIMONIO NETTO (A)</t>
  </si>
  <si>
    <t>B) FONDI PER RISCHI ED ONERI</t>
  </si>
  <si>
    <t>per trattamento di quiescenza</t>
  </si>
  <si>
    <t>B1</t>
  </si>
  <si>
    <t>per imposte</t>
  </si>
  <si>
    <t>B2</t>
  </si>
  <si>
    <t>altri</t>
  </si>
  <si>
    <t>B3</t>
  </si>
  <si>
    <t>fondo  di consolidamento per rischi e oneri futuri</t>
  </si>
  <si>
    <t>TOTALE FONDI RISCHI ED ONERI (B)</t>
  </si>
  <si>
    <t>C)TRATTAMENTO DI FINE RAPPORTO</t>
  </si>
  <si>
    <t>C</t>
  </si>
  <si>
    <t>TOTALE T.F.R. (C)</t>
  </si>
  <si>
    <t>D) DEBITI (1)</t>
  </si>
  <si>
    <t>Debiti da finanziamento</t>
  </si>
  <si>
    <t xml:space="preserve">a </t>
  </si>
  <si>
    <t>prestiti obbligazionari</t>
  </si>
  <si>
    <t>D1e D2</t>
  </si>
  <si>
    <t>D1</t>
  </si>
  <si>
    <t>di cui esigibili oltre l'esercizio successivo</t>
  </si>
  <si>
    <t>v/ altre amministrazioni pubbliche</t>
  </si>
  <si>
    <t>verso banche e tesoriere</t>
  </si>
  <si>
    <t>D4</t>
  </si>
  <si>
    <t>D3 e D4</t>
  </si>
  <si>
    <t>verso altri finanziatori</t>
  </si>
  <si>
    <t>D5</t>
  </si>
  <si>
    <t>Debiti verso fornitori</t>
  </si>
  <si>
    <t>D7</t>
  </si>
  <si>
    <t>D6</t>
  </si>
  <si>
    <t>Acconti</t>
  </si>
  <si>
    <t>Debiti per trasferimenti e contributi</t>
  </si>
  <si>
    <t>a</t>
  </si>
  <si>
    <t>enti finanziati dal servizio sanitario nazionale</t>
  </si>
  <si>
    <t>altre amministrazioni pubbliche</t>
  </si>
  <si>
    <t>imprese controllate</t>
  </si>
  <si>
    <t>D9</t>
  </si>
  <si>
    <t>D8</t>
  </si>
  <si>
    <t>imprese partecipate</t>
  </si>
  <si>
    <t>D10</t>
  </si>
  <si>
    <t>altri soggetti</t>
  </si>
  <si>
    <t xml:space="preserve">altri debiti </t>
  </si>
  <si>
    <t>D12,D13,D14</t>
  </si>
  <si>
    <t>D11,D12,D13</t>
  </si>
  <si>
    <t>tributari</t>
  </si>
  <si>
    <t>verso istituti di previdenza e sicurezza sociale</t>
  </si>
  <si>
    <t>per attività svolta per c/terzi (2)</t>
  </si>
  <si>
    <t>TOTALE DEBITI (D)</t>
  </si>
  <si>
    <t>E) RATEI E RISCONTI E CONTRIBUTI AGLI INVESTIMENTI</t>
  </si>
  <si>
    <t xml:space="preserve">Ratei passivi </t>
  </si>
  <si>
    <t>E</t>
  </si>
  <si>
    <t>Risconti passivi</t>
  </si>
  <si>
    <t xml:space="preserve">Contributi agli investimenti </t>
  </si>
  <si>
    <t>da altre amministrazioni pubbliche</t>
  </si>
  <si>
    <t>da altri soggetti</t>
  </si>
  <si>
    <t>Concessioni pluriennali</t>
  </si>
  <si>
    <t>Altri risconti passivi</t>
  </si>
  <si>
    <t>TOTALE RATEI E RISCONTI (E)</t>
  </si>
  <si>
    <t>TOTALE DEL PASSIVO</t>
  </si>
  <si>
    <t>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</si>
  <si>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</si>
  <si>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</si>
  <si>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</si>
  <si>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</si>
  <si>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</si>
  <si>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</si>
  <si>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</si>
  <si>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TOTALE CONTI D'ORDINE</t>
  </si>
  <si>
    <t>(1) con separata indicazione degli importi esigibili oltre l'esercizio successivo</t>
  </si>
  <si>
    <t>(2) Non comprende debiti derivanti dall'attività di sostituto di imposta. I debiti derivanti da tale attività sono considerati nelle voci 5 a) e b)</t>
  </si>
  <si>
    <t>(3) Le formule sono  inserite anche nello schema del bilancio consolidato riguardante l'esercizio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</si>
</sst>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_ ;[Red]\-#,##0.00\ "/>
  </numFmts>
  <fonts count="23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5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i/>
      <sz val="10"/>
      <name val="Arial"/>
      <family val="2"/>
    </font>
    <font>
      <b/>
      <u/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8" fillId="0" borderId="0"/>
    <xf numFmtId="43" fontId="8" fillId="0" borderId="0" applyFont="0" applyFill="0" applyBorder="0" applyAlignment="0" applyProtection="0"/>
  </cellStyleXfs>
  <cellXfs count="103"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2" applyAlignment="1">
      <alignment vertical="center"/>
    </xf>
    <xf numFmtId="0" fontId="9" fillId="0" borderId="0" xfId="3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3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12" fillId="0" borderId="0" xfId="0" applyFont="1" applyAlignment="1">
      <alignment vertical="center"/>
    </xf>
    <xf numFmtId="164" fontId="1" fillId="0" borderId="12" xfId="1" applyNumberFormat="1" applyFont="1" applyFill="1" applyBorder="1" applyAlignment="1" applyProtection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vertical="center"/>
    </xf>
    <xf numFmtId="164" fontId="1" fillId="0" borderId="16" xfId="1" applyNumberFormat="1" applyFont="1" applyFill="1" applyBorder="1" applyAlignment="1" applyProtection="1">
      <alignment horizontal="right" vertical="center"/>
    </xf>
    <xf numFmtId="0" fontId="0" fillId="0" borderId="16" xfId="0" applyBorder="1" applyAlignment="1">
      <alignment vertical="center"/>
    </xf>
    <xf numFmtId="0" fontId="7" fillId="0" borderId="0" xfId="0" applyFont="1" applyAlignment="1">
      <alignment vertical="center"/>
    </xf>
    <xf numFmtId="4" fontId="13" fillId="0" borderId="16" xfId="1" applyNumberFormat="1" applyFont="1" applyFill="1" applyBorder="1" applyAlignment="1" applyProtection="1">
      <alignment horizontal="right" vertical="center"/>
    </xf>
    <xf numFmtId="4" fontId="13" fillId="0" borderId="16" xfId="4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14" fillId="0" borderId="16" xfId="1" applyNumberFormat="1" applyFont="1" applyFill="1" applyBorder="1" applyAlignment="1" applyProtection="1">
      <alignment horizontal="right" vertical="center"/>
    </xf>
    <xf numFmtId="4" fontId="14" fillId="0" borderId="16" xfId="4" applyNumberFormat="1" applyFont="1" applyFill="1" applyBorder="1" applyAlignment="1" applyProtection="1">
      <alignment horizontal="right" vertical="center"/>
    </xf>
    <xf numFmtId="0" fontId="15" fillId="0" borderId="0" xfId="2" applyFont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64" fontId="13" fillId="0" borderId="16" xfId="1" applyNumberFormat="1" applyFont="1" applyFill="1" applyBorder="1" applyAlignment="1" applyProtection="1">
      <alignment horizontal="right" vertical="center"/>
    </xf>
    <xf numFmtId="164" fontId="13" fillId="0" borderId="16" xfId="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vertical="center"/>
    </xf>
    <xf numFmtId="164" fontId="14" fillId="0" borderId="16" xfId="1" applyNumberFormat="1" applyFont="1" applyFill="1" applyBorder="1" applyAlignment="1" applyProtection="1">
      <alignment horizontal="right" vertical="center"/>
    </xf>
    <xf numFmtId="164" fontId="14" fillId="0" borderId="16" xfId="4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right" vertical="center"/>
    </xf>
    <xf numFmtId="164" fontId="14" fillId="0" borderId="16" xfId="4" applyNumberFormat="1" applyFont="1" applyFill="1" applyBorder="1" applyAlignment="1" applyProtection="1">
      <alignment horizontal="right" vertical="center"/>
    </xf>
    <xf numFmtId="0" fontId="17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164" fontId="3" fillId="0" borderId="17" xfId="1" applyNumberFormat="1" applyFont="1" applyFill="1" applyBorder="1" applyAlignment="1" applyProtection="1">
      <alignment horizontal="right"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7" fillId="0" borderId="0" xfId="0" applyFont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164" fontId="3" fillId="0" borderId="16" xfId="1" applyNumberFormat="1" applyFont="1" applyFill="1" applyBorder="1" applyAlignment="1" applyProtection="1">
      <alignment horizontal="right" vertical="center"/>
    </xf>
    <xf numFmtId="0" fontId="11" fillId="0" borderId="19" xfId="0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center" vertical="center"/>
    </xf>
    <xf numFmtId="4" fontId="3" fillId="0" borderId="17" xfId="1" applyNumberFormat="1" applyFont="1" applyFill="1" applyBorder="1" applyAlignment="1" applyProtection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0" xfId="0" applyFont="1" applyAlignment="1">
      <alignment vertical="center"/>
    </xf>
    <xf numFmtId="4" fontId="14" fillId="0" borderId="20" xfId="1" applyNumberFormat="1" applyFont="1" applyFill="1" applyBorder="1" applyAlignment="1" applyProtection="1">
      <alignment horizontal="right" vertical="center"/>
    </xf>
    <xf numFmtId="4" fontId="14" fillId="0" borderId="21" xfId="1" applyNumberFormat="1" applyFont="1" applyFill="1" applyBorder="1" applyAlignment="1" applyProtection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20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4" fontId="3" fillId="0" borderId="22" xfId="1" applyNumberFormat="1" applyFont="1" applyFill="1" applyBorder="1" applyAlignment="1" applyProtection="1">
      <alignment horizontal="right" vertical="center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0" fontId="21" fillId="0" borderId="0" xfId="0" applyFont="1" applyAlignment="1">
      <alignment horizontal="right" vertical="center"/>
    </xf>
    <xf numFmtId="4" fontId="3" fillId="0" borderId="24" xfId="1" applyNumberFormat="1" applyFont="1" applyFill="1" applyBorder="1" applyAlignment="1" applyProtection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1" fontId="22" fillId="0" borderId="16" xfId="0" applyNumberFormat="1" applyFont="1" applyBorder="1" applyAlignment="1">
      <alignment vertical="center"/>
    </xf>
    <xf numFmtId="41" fontId="22" fillId="0" borderId="13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4" fontId="14" fillId="0" borderId="27" xfId="1" applyNumberFormat="1" applyFont="1" applyFill="1" applyBorder="1" applyAlignment="1" applyProtection="1">
      <alignment horizontal="right" vertical="center"/>
    </xf>
    <xf numFmtId="41" fontId="11" fillId="0" borderId="27" xfId="0" applyNumberFormat="1" applyFont="1" applyBorder="1" applyAlignment="1">
      <alignment vertical="center"/>
    </xf>
    <xf numFmtId="41" fontId="11" fillId="0" borderId="28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quotePrefix="1" applyFont="1" applyAlignment="1">
      <alignment vertical="center"/>
    </xf>
  </cellXfs>
  <cellStyles count="5">
    <cellStyle name="Migliaia" xfId="1" builtinId="3"/>
    <cellStyle name="Migliaia 2" xfId="4" xr:uid="{3105EBDC-2FD0-4B6A-B78B-36F8DC0A0A73}"/>
    <cellStyle name="Normale" xfId="0" builtinId="0"/>
    <cellStyle name="Normale 3" xfId="2" xr:uid="{AD00F260-5792-4AF2-B532-A1BE8D5E3A73}"/>
    <cellStyle name="Normale_All X - risultato d'amministrazione e fondo pluriennale nel 2014 (2)" xfId="3" xr:uid="{9DF7C373-B137-469C-A1E0-40444D2D5744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VEDSRV02\Utenti\Area%20Ragioneria\Ufficio%20Ragioneria%201\BILANCIO%20CONSOLIDATO%202022\DATI%20INVIATI%20DA%20DATAGRAPH\BILANCIO%20CONSOLIDATO%202022%20-%20VEDANO%20AL%20LAMBRO%20-%20VERS.%201%20del%2020.07.2023.xls" TargetMode="External"/><Relationship Id="rId1" Type="http://schemas.openxmlformats.org/officeDocument/2006/relationships/externalLinkPath" Target="file:///\\VEDSRV02\Utenti\Area%20Ragioneria\Ufficio%20Ragioneria%201\BILANCIO%20CONSOLIDATO%202022\DATI%20INVIATI%20DA%20DATAGRAPH\BILANCIO%20CONSOLIDATO%202022%20-%20VEDANO%20AL%20LAMBRO%20-%20VERS.%201%20del%2020.07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E-BDAP"/>
      <sheetName val="SPA-BDAP"/>
      <sheetName val="SPP-BDAP"/>
      <sheetName val="CE-CONS"/>
      <sheetName val="SPA-CONS"/>
      <sheetName val="SPP-CONS"/>
      <sheetName val="LEGENDA"/>
      <sheetName val="PN_RETT_PART"/>
      <sheetName val="PN_RETT_UNI"/>
      <sheetName val="PN_ELI_COM-SOG"/>
      <sheetName val="PN_ELI_SOG-SOG"/>
      <sheetName val="VOCI_EP"/>
      <sheetName val="PN_DIFFCON"/>
      <sheetName val="PN_CAPTERZI"/>
      <sheetName val="PN_RISCAP"/>
      <sheetName val="PARTEC"/>
      <sheetName val="CAP_TERZI"/>
      <sheetName val="DIFFCONS"/>
      <sheetName val="EQUI2"/>
      <sheetName val="CE"/>
      <sheetName val="SPA"/>
      <sheetName val="SPP"/>
      <sheetName val="EQUI"/>
      <sheetName val="PART_RG"/>
      <sheetName val="CE_RG"/>
      <sheetName val="SP_RG"/>
      <sheetName val="GAP_NI"/>
      <sheetName val="PERIMETRO_NI"/>
      <sheetName val="METODO_NI"/>
      <sheetName val="TERZI_NI"/>
      <sheetName val="SP_NI"/>
      <sheetName val="SPA-SOG-BIENNIO_NI"/>
      <sheetName val="SPP-SOG-BIENNIO_NI"/>
      <sheetName val="CE_NI"/>
      <sheetName val="CE-SOG-BIENNIO_NI"/>
      <sheetName val="TABELLE_NI"/>
      <sheetName val="CE-REV"/>
      <sheetName val="CE-CONS-COM-REV"/>
      <sheetName val="ELI-ECO-REV"/>
      <sheetName val="SP-REV"/>
      <sheetName val="ELI-PAT-REV"/>
      <sheetName val="PNETTO-REV"/>
      <sheetName val="PERIMETRO-REV"/>
    </sheetNames>
    <sheetDataSet>
      <sheetData sheetId="0"/>
      <sheetData sheetId="1"/>
      <sheetData sheetId="2"/>
      <sheetData sheetId="3">
        <row r="81">
          <cell r="E81">
            <v>943017.31999999925</v>
          </cell>
        </row>
        <row r="82">
          <cell r="E82">
            <v>11552.4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C1" t="str">
            <v>Comune di Vedano al Lambro - Provincia di Monza e della Brianza</v>
          </cell>
        </row>
      </sheetData>
      <sheetData sheetId="20"/>
      <sheetData sheetId="21">
        <row r="10">
          <cell r="GG10">
            <v>5770164.0199999996</v>
          </cell>
        </row>
        <row r="11">
          <cell r="GG11">
            <v>17571590.719999999</v>
          </cell>
        </row>
        <row r="13">
          <cell r="GG13">
            <v>12993.779999999999</v>
          </cell>
        </row>
        <row r="14">
          <cell r="GG14">
            <v>12993.779999999999</v>
          </cell>
        </row>
        <row r="15">
          <cell r="GG15">
            <v>0</v>
          </cell>
        </row>
        <row r="16">
          <cell r="GG16">
            <v>16288155.34</v>
          </cell>
        </row>
        <row r="17">
          <cell r="GG17">
            <v>1270441.6000000001</v>
          </cell>
        </row>
        <row r="18">
          <cell r="GG18">
            <v>0</v>
          </cell>
        </row>
        <row r="19">
          <cell r="GG19">
            <v>691699.38000000035</v>
          </cell>
        </row>
        <row r="20">
          <cell r="GG20">
            <v>0</v>
          </cell>
        </row>
        <row r="21">
          <cell r="GG21">
            <v>-770488.31999999995</v>
          </cell>
        </row>
        <row r="22">
          <cell r="GG22">
            <v>23262965.799999997</v>
          </cell>
        </row>
        <row r="24">
          <cell r="GG24">
            <v>20295.900000000001</v>
          </cell>
        </row>
        <row r="25">
          <cell r="GG25">
            <v>0</v>
          </cell>
        </row>
        <row r="26">
          <cell r="GG26">
            <v>20295.900000000001</v>
          </cell>
        </row>
        <row r="27">
          <cell r="GG27">
            <v>20295.900000000001</v>
          </cell>
        </row>
        <row r="31">
          <cell r="GG31">
            <v>0</v>
          </cell>
        </row>
        <row r="32">
          <cell r="GG32">
            <v>23481.03</v>
          </cell>
        </row>
        <row r="33">
          <cell r="GG33">
            <v>331622.83999999997</v>
          </cell>
        </row>
        <row r="34">
          <cell r="GG34">
            <v>0</v>
          </cell>
        </row>
        <row r="38">
          <cell r="GG38">
            <v>54913.26</v>
          </cell>
        </row>
        <row r="42">
          <cell r="GG42">
            <v>2968118.2199999997</v>
          </cell>
        </row>
        <row r="43">
          <cell r="GG43">
            <v>5118.7700000000004</v>
          </cell>
        </row>
        <row r="44">
          <cell r="GG44">
            <v>2561.37</v>
          </cell>
        </row>
        <row r="45">
          <cell r="GG45">
            <v>0</v>
          </cell>
        </row>
        <row r="46">
          <cell r="GG46">
            <v>0</v>
          </cell>
        </row>
        <row r="47">
          <cell r="GG47">
            <v>1204800.99</v>
          </cell>
        </row>
        <row r="48">
          <cell r="GG48">
            <v>76651.94</v>
          </cell>
        </row>
        <row r="49">
          <cell r="GG49">
            <v>1758198.46</v>
          </cell>
        </row>
        <row r="50">
          <cell r="GG50">
            <v>0</v>
          </cell>
        </row>
        <row r="51">
          <cell r="GG51">
            <v>2438199.7900000005</v>
          </cell>
        </row>
        <row r="52">
          <cell r="GG52">
            <v>306.89999999999998</v>
          </cell>
        </row>
        <row r="53">
          <cell r="GG53">
            <v>11945.91</v>
          </cell>
        </row>
        <row r="54">
          <cell r="GG54">
            <v>0</v>
          </cell>
        </row>
        <row r="55">
          <cell r="GG55">
            <v>238485.04</v>
          </cell>
        </row>
        <row r="56">
          <cell r="GG56">
            <v>0</v>
          </cell>
        </row>
        <row r="57">
          <cell r="GG57">
            <v>0</v>
          </cell>
        </row>
        <row r="58">
          <cell r="GG58">
            <v>47084.56</v>
          </cell>
        </row>
        <row r="59">
          <cell r="GG59">
            <v>0</v>
          </cell>
        </row>
        <row r="60">
          <cell r="GG60">
            <v>0</v>
          </cell>
        </row>
        <row r="61">
          <cell r="GG61">
            <v>0</v>
          </cell>
        </row>
        <row r="62">
          <cell r="GG62">
            <v>165.03</v>
          </cell>
        </row>
        <row r="63">
          <cell r="GG63">
            <v>0</v>
          </cell>
        </row>
        <row r="64">
          <cell r="GG64">
            <v>191235.45</v>
          </cell>
        </row>
        <row r="65">
          <cell r="GG65">
            <v>0</v>
          </cell>
        </row>
        <row r="66">
          <cell r="GG66">
            <v>794785.82</v>
          </cell>
        </row>
        <row r="67">
          <cell r="GG67">
            <v>25947.05</v>
          </cell>
        </row>
        <row r="68">
          <cell r="GG68">
            <v>0</v>
          </cell>
        </row>
        <row r="69">
          <cell r="GG69">
            <v>32482.95</v>
          </cell>
        </row>
        <row r="70">
          <cell r="GG70">
            <v>0</v>
          </cell>
        </row>
        <row r="71">
          <cell r="GG71">
            <v>1730.66</v>
          </cell>
        </row>
        <row r="72">
          <cell r="GG72">
            <v>0</v>
          </cell>
        </row>
        <row r="73">
          <cell r="GG73">
            <v>734625.15999999992</v>
          </cell>
        </row>
        <row r="74">
          <cell r="GG74">
            <v>0</v>
          </cell>
        </row>
        <row r="78">
          <cell r="GG78">
            <v>0</v>
          </cell>
        </row>
        <row r="79">
          <cell r="GG79">
            <v>2817474.31</v>
          </cell>
        </row>
        <row r="80">
          <cell r="GG80">
            <v>2084447.79</v>
          </cell>
        </row>
        <row r="81">
          <cell r="GG81">
            <v>2079377.53</v>
          </cell>
        </row>
        <row r="82">
          <cell r="GG82">
            <v>5070.26</v>
          </cell>
        </row>
        <row r="83">
          <cell r="GG83">
            <v>0</v>
          </cell>
        </row>
        <row r="84">
          <cell r="GG84">
            <v>733026.5199999999</v>
          </cell>
        </row>
        <row r="90">
          <cell r="GG90">
            <v>2833374.5700000003</v>
          </cell>
        </row>
        <row r="91">
          <cell r="GG91">
            <v>0</v>
          </cell>
        </row>
        <row r="92">
          <cell r="GG92">
            <v>0</v>
          </cell>
        </row>
        <row r="93">
          <cell r="GG93">
            <v>14829.93</v>
          </cell>
        </row>
        <row r="94">
          <cell r="GG94">
            <v>0</v>
          </cell>
        </row>
        <row r="95">
          <cell r="GG95">
            <v>0</v>
          </cell>
        </row>
        <row r="96">
          <cell r="GG96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7"/>
  <sheetViews>
    <sheetView tabSelected="1" workbookViewId="0">
      <selection activeCell="J5" sqref="J5"/>
    </sheetView>
  </sheetViews>
  <sheetFormatPr defaultColWidth="9.33203125" defaultRowHeight="13.2" x14ac:dyDescent="0.25"/>
  <cols>
    <col min="1" max="2" width="3.33203125" style="6" customWidth="1"/>
    <col min="3" max="3" width="4.6640625" style="6" customWidth="1"/>
    <col min="4" max="4" width="48.6640625" style="6" customWidth="1"/>
    <col min="5" max="6" width="20.6640625" style="6" customWidth="1"/>
    <col min="7" max="8" width="13.6640625" style="6" customWidth="1"/>
    <col min="9" max="256" width="9.33203125" style="6"/>
    <col min="257" max="258" width="3.33203125" style="6" customWidth="1"/>
    <col min="259" max="259" width="4.6640625" style="6" customWidth="1"/>
    <col min="260" max="260" width="48.6640625" style="6" customWidth="1"/>
    <col min="261" max="262" width="20.6640625" style="6" customWidth="1"/>
    <col min="263" max="264" width="13.6640625" style="6" customWidth="1"/>
    <col min="265" max="512" width="9.33203125" style="6"/>
    <col min="513" max="514" width="3.33203125" style="6" customWidth="1"/>
    <col min="515" max="515" width="4.6640625" style="6" customWidth="1"/>
    <col min="516" max="516" width="48.6640625" style="6" customWidth="1"/>
    <col min="517" max="518" width="20.6640625" style="6" customWidth="1"/>
    <col min="519" max="520" width="13.6640625" style="6" customWidth="1"/>
    <col min="521" max="768" width="9.33203125" style="6"/>
    <col min="769" max="770" width="3.33203125" style="6" customWidth="1"/>
    <col min="771" max="771" width="4.6640625" style="6" customWidth="1"/>
    <col min="772" max="772" width="48.6640625" style="6" customWidth="1"/>
    <col min="773" max="774" width="20.6640625" style="6" customWidth="1"/>
    <col min="775" max="776" width="13.6640625" style="6" customWidth="1"/>
    <col min="777" max="1024" width="9.33203125" style="6"/>
    <col min="1025" max="1026" width="3.33203125" style="6" customWidth="1"/>
    <col min="1027" max="1027" width="4.6640625" style="6" customWidth="1"/>
    <col min="1028" max="1028" width="48.6640625" style="6" customWidth="1"/>
    <col min="1029" max="1030" width="20.6640625" style="6" customWidth="1"/>
    <col min="1031" max="1032" width="13.6640625" style="6" customWidth="1"/>
    <col min="1033" max="1280" width="9.33203125" style="6"/>
    <col min="1281" max="1282" width="3.33203125" style="6" customWidth="1"/>
    <col min="1283" max="1283" width="4.6640625" style="6" customWidth="1"/>
    <col min="1284" max="1284" width="48.6640625" style="6" customWidth="1"/>
    <col min="1285" max="1286" width="20.6640625" style="6" customWidth="1"/>
    <col min="1287" max="1288" width="13.6640625" style="6" customWidth="1"/>
    <col min="1289" max="1536" width="9.33203125" style="6"/>
    <col min="1537" max="1538" width="3.33203125" style="6" customWidth="1"/>
    <col min="1539" max="1539" width="4.6640625" style="6" customWidth="1"/>
    <col min="1540" max="1540" width="48.6640625" style="6" customWidth="1"/>
    <col min="1541" max="1542" width="20.6640625" style="6" customWidth="1"/>
    <col min="1543" max="1544" width="13.6640625" style="6" customWidth="1"/>
    <col min="1545" max="1792" width="9.33203125" style="6"/>
    <col min="1793" max="1794" width="3.33203125" style="6" customWidth="1"/>
    <col min="1795" max="1795" width="4.6640625" style="6" customWidth="1"/>
    <col min="1796" max="1796" width="48.6640625" style="6" customWidth="1"/>
    <col min="1797" max="1798" width="20.6640625" style="6" customWidth="1"/>
    <col min="1799" max="1800" width="13.6640625" style="6" customWidth="1"/>
    <col min="1801" max="2048" width="9.33203125" style="6"/>
    <col min="2049" max="2050" width="3.33203125" style="6" customWidth="1"/>
    <col min="2051" max="2051" width="4.6640625" style="6" customWidth="1"/>
    <col min="2052" max="2052" width="48.6640625" style="6" customWidth="1"/>
    <col min="2053" max="2054" width="20.6640625" style="6" customWidth="1"/>
    <col min="2055" max="2056" width="13.6640625" style="6" customWidth="1"/>
    <col min="2057" max="2304" width="9.33203125" style="6"/>
    <col min="2305" max="2306" width="3.33203125" style="6" customWidth="1"/>
    <col min="2307" max="2307" width="4.6640625" style="6" customWidth="1"/>
    <col min="2308" max="2308" width="48.6640625" style="6" customWidth="1"/>
    <col min="2309" max="2310" width="20.6640625" style="6" customWidth="1"/>
    <col min="2311" max="2312" width="13.6640625" style="6" customWidth="1"/>
    <col min="2313" max="2560" width="9.33203125" style="6"/>
    <col min="2561" max="2562" width="3.33203125" style="6" customWidth="1"/>
    <col min="2563" max="2563" width="4.6640625" style="6" customWidth="1"/>
    <col min="2564" max="2564" width="48.6640625" style="6" customWidth="1"/>
    <col min="2565" max="2566" width="20.6640625" style="6" customWidth="1"/>
    <col min="2567" max="2568" width="13.6640625" style="6" customWidth="1"/>
    <col min="2569" max="2816" width="9.33203125" style="6"/>
    <col min="2817" max="2818" width="3.33203125" style="6" customWidth="1"/>
    <col min="2819" max="2819" width="4.6640625" style="6" customWidth="1"/>
    <col min="2820" max="2820" width="48.6640625" style="6" customWidth="1"/>
    <col min="2821" max="2822" width="20.6640625" style="6" customWidth="1"/>
    <col min="2823" max="2824" width="13.6640625" style="6" customWidth="1"/>
    <col min="2825" max="3072" width="9.33203125" style="6"/>
    <col min="3073" max="3074" width="3.33203125" style="6" customWidth="1"/>
    <col min="3075" max="3075" width="4.6640625" style="6" customWidth="1"/>
    <col min="3076" max="3076" width="48.6640625" style="6" customWidth="1"/>
    <col min="3077" max="3078" width="20.6640625" style="6" customWidth="1"/>
    <col min="3079" max="3080" width="13.6640625" style="6" customWidth="1"/>
    <col min="3081" max="3328" width="9.33203125" style="6"/>
    <col min="3329" max="3330" width="3.33203125" style="6" customWidth="1"/>
    <col min="3331" max="3331" width="4.6640625" style="6" customWidth="1"/>
    <col min="3332" max="3332" width="48.6640625" style="6" customWidth="1"/>
    <col min="3333" max="3334" width="20.6640625" style="6" customWidth="1"/>
    <col min="3335" max="3336" width="13.6640625" style="6" customWidth="1"/>
    <col min="3337" max="3584" width="9.33203125" style="6"/>
    <col min="3585" max="3586" width="3.33203125" style="6" customWidth="1"/>
    <col min="3587" max="3587" width="4.6640625" style="6" customWidth="1"/>
    <col min="3588" max="3588" width="48.6640625" style="6" customWidth="1"/>
    <col min="3589" max="3590" width="20.6640625" style="6" customWidth="1"/>
    <col min="3591" max="3592" width="13.6640625" style="6" customWidth="1"/>
    <col min="3593" max="3840" width="9.33203125" style="6"/>
    <col min="3841" max="3842" width="3.33203125" style="6" customWidth="1"/>
    <col min="3843" max="3843" width="4.6640625" style="6" customWidth="1"/>
    <col min="3844" max="3844" width="48.6640625" style="6" customWidth="1"/>
    <col min="3845" max="3846" width="20.6640625" style="6" customWidth="1"/>
    <col min="3847" max="3848" width="13.6640625" style="6" customWidth="1"/>
    <col min="3849" max="4096" width="9.33203125" style="6"/>
    <col min="4097" max="4098" width="3.33203125" style="6" customWidth="1"/>
    <col min="4099" max="4099" width="4.6640625" style="6" customWidth="1"/>
    <col min="4100" max="4100" width="48.6640625" style="6" customWidth="1"/>
    <col min="4101" max="4102" width="20.6640625" style="6" customWidth="1"/>
    <col min="4103" max="4104" width="13.6640625" style="6" customWidth="1"/>
    <col min="4105" max="4352" width="9.33203125" style="6"/>
    <col min="4353" max="4354" width="3.33203125" style="6" customWidth="1"/>
    <col min="4355" max="4355" width="4.6640625" style="6" customWidth="1"/>
    <col min="4356" max="4356" width="48.6640625" style="6" customWidth="1"/>
    <col min="4357" max="4358" width="20.6640625" style="6" customWidth="1"/>
    <col min="4359" max="4360" width="13.6640625" style="6" customWidth="1"/>
    <col min="4361" max="4608" width="9.33203125" style="6"/>
    <col min="4609" max="4610" width="3.33203125" style="6" customWidth="1"/>
    <col min="4611" max="4611" width="4.6640625" style="6" customWidth="1"/>
    <col min="4612" max="4612" width="48.6640625" style="6" customWidth="1"/>
    <col min="4613" max="4614" width="20.6640625" style="6" customWidth="1"/>
    <col min="4615" max="4616" width="13.6640625" style="6" customWidth="1"/>
    <col min="4617" max="4864" width="9.33203125" style="6"/>
    <col min="4865" max="4866" width="3.33203125" style="6" customWidth="1"/>
    <col min="4867" max="4867" width="4.6640625" style="6" customWidth="1"/>
    <col min="4868" max="4868" width="48.6640625" style="6" customWidth="1"/>
    <col min="4869" max="4870" width="20.6640625" style="6" customWidth="1"/>
    <col min="4871" max="4872" width="13.6640625" style="6" customWidth="1"/>
    <col min="4873" max="5120" width="9.33203125" style="6"/>
    <col min="5121" max="5122" width="3.33203125" style="6" customWidth="1"/>
    <col min="5123" max="5123" width="4.6640625" style="6" customWidth="1"/>
    <col min="5124" max="5124" width="48.6640625" style="6" customWidth="1"/>
    <col min="5125" max="5126" width="20.6640625" style="6" customWidth="1"/>
    <col min="5127" max="5128" width="13.6640625" style="6" customWidth="1"/>
    <col min="5129" max="5376" width="9.33203125" style="6"/>
    <col min="5377" max="5378" width="3.33203125" style="6" customWidth="1"/>
    <col min="5379" max="5379" width="4.6640625" style="6" customWidth="1"/>
    <col min="5380" max="5380" width="48.6640625" style="6" customWidth="1"/>
    <col min="5381" max="5382" width="20.6640625" style="6" customWidth="1"/>
    <col min="5383" max="5384" width="13.6640625" style="6" customWidth="1"/>
    <col min="5385" max="5632" width="9.33203125" style="6"/>
    <col min="5633" max="5634" width="3.33203125" style="6" customWidth="1"/>
    <col min="5635" max="5635" width="4.6640625" style="6" customWidth="1"/>
    <col min="5636" max="5636" width="48.6640625" style="6" customWidth="1"/>
    <col min="5637" max="5638" width="20.6640625" style="6" customWidth="1"/>
    <col min="5639" max="5640" width="13.6640625" style="6" customWidth="1"/>
    <col min="5641" max="5888" width="9.33203125" style="6"/>
    <col min="5889" max="5890" width="3.33203125" style="6" customWidth="1"/>
    <col min="5891" max="5891" width="4.6640625" style="6" customWidth="1"/>
    <col min="5892" max="5892" width="48.6640625" style="6" customWidth="1"/>
    <col min="5893" max="5894" width="20.6640625" style="6" customWidth="1"/>
    <col min="5895" max="5896" width="13.6640625" style="6" customWidth="1"/>
    <col min="5897" max="6144" width="9.33203125" style="6"/>
    <col min="6145" max="6146" width="3.33203125" style="6" customWidth="1"/>
    <col min="6147" max="6147" width="4.6640625" style="6" customWidth="1"/>
    <col min="6148" max="6148" width="48.6640625" style="6" customWidth="1"/>
    <col min="6149" max="6150" width="20.6640625" style="6" customWidth="1"/>
    <col min="6151" max="6152" width="13.6640625" style="6" customWidth="1"/>
    <col min="6153" max="6400" width="9.33203125" style="6"/>
    <col min="6401" max="6402" width="3.33203125" style="6" customWidth="1"/>
    <col min="6403" max="6403" width="4.6640625" style="6" customWidth="1"/>
    <col min="6404" max="6404" width="48.6640625" style="6" customWidth="1"/>
    <col min="6405" max="6406" width="20.6640625" style="6" customWidth="1"/>
    <col min="6407" max="6408" width="13.6640625" style="6" customWidth="1"/>
    <col min="6409" max="6656" width="9.33203125" style="6"/>
    <col min="6657" max="6658" width="3.33203125" style="6" customWidth="1"/>
    <col min="6659" max="6659" width="4.6640625" style="6" customWidth="1"/>
    <col min="6660" max="6660" width="48.6640625" style="6" customWidth="1"/>
    <col min="6661" max="6662" width="20.6640625" style="6" customWidth="1"/>
    <col min="6663" max="6664" width="13.6640625" style="6" customWidth="1"/>
    <col min="6665" max="6912" width="9.33203125" style="6"/>
    <col min="6913" max="6914" width="3.33203125" style="6" customWidth="1"/>
    <col min="6915" max="6915" width="4.6640625" style="6" customWidth="1"/>
    <col min="6916" max="6916" width="48.6640625" style="6" customWidth="1"/>
    <col min="6917" max="6918" width="20.6640625" style="6" customWidth="1"/>
    <col min="6919" max="6920" width="13.6640625" style="6" customWidth="1"/>
    <col min="6921" max="7168" width="9.33203125" style="6"/>
    <col min="7169" max="7170" width="3.33203125" style="6" customWidth="1"/>
    <col min="7171" max="7171" width="4.6640625" style="6" customWidth="1"/>
    <col min="7172" max="7172" width="48.6640625" style="6" customWidth="1"/>
    <col min="7173" max="7174" width="20.6640625" style="6" customWidth="1"/>
    <col min="7175" max="7176" width="13.6640625" style="6" customWidth="1"/>
    <col min="7177" max="7424" width="9.33203125" style="6"/>
    <col min="7425" max="7426" width="3.33203125" style="6" customWidth="1"/>
    <col min="7427" max="7427" width="4.6640625" style="6" customWidth="1"/>
    <col min="7428" max="7428" width="48.6640625" style="6" customWidth="1"/>
    <col min="7429" max="7430" width="20.6640625" style="6" customWidth="1"/>
    <col min="7431" max="7432" width="13.6640625" style="6" customWidth="1"/>
    <col min="7433" max="7680" width="9.33203125" style="6"/>
    <col min="7681" max="7682" width="3.33203125" style="6" customWidth="1"/>
    <col min="7683" max="7683" width="4.6640625" style="6" customWidth="1"/>
    <col min="7684" max="7684" width="48.6640625" style="6" customWidth="1"/>
    <col min="7685" max="7686" width="20.6640625" style="6" customWidth="1"/>
    <col min="7687" max="7688" width="13.6640625" style="6" customWidth="1"/>
    <col min="7689" max="7936" width="9.33203125" style="6"/>
    <col min="7937" max="7938" width="3.33203125" style="6" customWidth="1"/>
    <col min="7939" max="7939" width="4.6640625" style="6" customWidth="1"/>
    <col min="7940" max="7940" width="48.6640625" style="6" customWidth="1"/>
    <col min="7941" max="7942" width="20.6640625" style="6" customWidth="1"/>
    <col min="7943" max="7944" width="13.6640625" style="6" customWidth="1"/>
    <col min="7945" max="8192" width="9.33203125" style="6"/>
    <col min="8193" max="8194" width="3.33203125" style="6" customWidth="1"/>
    <col min="8195" max="8195" width="4.6640625" style="6" customWidth="1"/>
    <col min="8196" max="8196" width="48.6640625" style="6" customWidth="1"/>
    <col min="8197" max="8198" width="20.6640625" style="6" customWidth="1"/>
    <col min="8199" max="8200" width="13.6640625" style="6" customWidth="1"/>
    <col min="8201" max="8448" width="9.33203125" style="6"/>
    <col min="8449" max="8450" width="3.33203125" style="6" customWidth="1"/>
    <col min="8451" max="8451" width="4.6640625" style="6" customWidth="1"/>
    <col min="8452" max="8452" width="48.6640625" style="6" customWidth="1"/>
    <col min="8453" max="8454" width="20.6640625" style="6" customWidth="1"/>
    <col min="8455" max="8456" width="13.6640625" style="6" customWidth="1"/>
    <col min="8457" max="8704" width="9.33203125" style="6"/>
    <col min="8705" max="8706" width="3.33203125" style="6" customWidth="1"/>
    <col min="8707" max="8707" width="4.6640625" style="6" customWidth="1"/>
    <col min="8708" max="8708" width="48.6640625" style="6" customWidth="1"/>
    <col min="8709" max="8710" width="20.6640625" style="6" customWidth="1"/>
    <col min="8711" max="8712" width="13.6640625" style="6" customWidth="1"/>
    <col min="8713" max="8960" width="9.33203125" style="6"/>
    <col min="8961" max="8962" width="3.33203125" style="6" customWidth="1"/>
    <col min="8963" max="8963" width="4.6640625" style="6" customWidth="1"/>
    <col min="8964" max="8964" width="48.6640625" style="6" customWidth="1"/>
    <col min="8965" max="8966" width="20.6640625" style="6" customWidth="1"/>
    <col min="8967" max="8968" width="13.6640625" style="6" customWidth="1"/>
    <col min="8969" max="9216" width="9.33203125" style="6"/>
    <col min="9217" max="9218" width="3.33203125" style="6" customWidth="1"/>
    <col min="9219" max="9219" width="4.6640625" style="6" customWidth="1"/>
    <col min="9220" max="9220" width="48.6640625" style="6" customWidth="1"/>
    <col min="9221" max="9222" width="20.6640625" style="6" customWidth="1"/>
    <col min="9223" max="9224" width="13.6640625" style="6" customWidth="1"/>
    <col min="9225" max="9472" width="9.33203125" style="6"/>
    <col min="9473" max="9474" width="3.33203125" style="6" customWidth="1"/>
    <col min="9475" max="9475" width="4.6640625" style="6" customWidth="1"/>
    <col min="9476" max="9476" width="48.6640625" style="6" customWidth="1"/>
    <col min="9477" max="9478" width="20.6640625" style="6" customWidth="1"/>
    <col min="9479" max="9480" width="13.6640625" style="6" customWidth="1"/>
    <col min="9481" max="9728" width="9.33203125" style="6"/>
    <col min="9729" max="9730" width="3.33203125" style="6" customWidth="1"/>
    <col min="9731" max="9731" width="4.6640625" style="6" customWidth="1"/>
    <col min="9732" max="9732" width="48.6640625" style="6" customWidth="1"/>
    <col min="9733" max="9734" width="20.6640625" style="6" customWidth="1"/>
    <col min="9735" max="9736" width="13.6640625" style="6" customWidth="1"/>
    <col min="9737" max="9984" width="9.33203125" style="6"/>
    <col min="9985" max="9986" width="3.33203125" style="6" customWidth="1"/>
    <col min="9987" max="9987" width="4.6640625" style="6" customWidth="1"/>
    <col min="9988" max="9988" width="48.6640625" style="6" customWidth="1"/>
    <col min="9989" max="9990" width="20.6640625" style="6" customWidth="1"/>
    <col min="9991" max="9992" width="13.6640625" style="6" customWidth="1"/>
    <col min="9993" max="10240" width="9.33203125" style="6"/>
    <col min="10241" max="10242" width="3.33203125" style="6" customWidth="1"/>
    <col min="10243" max="10243" width="4.6640625" style="6" customWidth="1"/>
    <col min="10244" max="10244" width="48.6640625" style="6" customWidth="1"/>
    <col min="10245" max="10246" width="20.6640625" style="6" customWidth="1"/>
    <col min="10247" max="10248" width="13.6640625" style="6" customWidth="1"/>
    <col min="10249" max="10496" width="9.33203125" style="6"/>
    <col min="10497" max="10498" width="3.33203125" style="6" customWidth="1"/>
    <col min="10499" max="10499" width="4.6640625" style="6" customWidth="1"/>
    <col min="10500" max="10500" width="48.6640625" style="6" customWidth="1"/>
    <col min="10501" max="10502" width="20.6640625" style="6" customWidth="1"/>
    <col min="10503" max="10504" width="13.6640625" style="6" customWidth="1"/>
    <col min="10505" max="10752" width="9.33203125" style="6"/>
    <col min="10753" max="10754" width="3.33203125" style="6" customWidth="1"/>
    <col min="10755" max="10755" width="4.6640625" style="6" customWidth="1"/>
    <col min="10756" max="10756" width="48.6640625" style="6" customWidth="1"/>
    <col min="10757" max="10758" width="20.6640625" style="6" customWidth="1"/>
    <col min="10759" max="10760" width="13.6640625" style="6" customWidth="1"/>
    <col min="10761" max="11008" width="9.33203125" style="6"/>
    <col min="11009" max="11010" width="3.33203125" style="6" customWidth="1"/>
    <col min="11011" max="11011" width="4.6640625" style="6" customWidth="1"/>
    <col min="11012" max="11012" width="48.6640625" style="6" customWidth="1"/>
    <col min="11013" max="11014" width="20.6640625" style="6" customWidth="1"/>
    <col min="11015" max="11016" width="13.6640625" style="6" customWidth="1"/>
    <col min="11017" max="11264" width="9.33203125" style="6"/>
    <col min="11265" max="11266" width="3.33203125" style="6" customWidth="1"/>
    <col min="11267" max="11267" width="4.6640625" style="6" customWidth="1"/>
    <col min="11268" max="11268" width="48.6640625" style="6" customWidth="1"/>
    <col min="11269" max="11270" width="20.6640625" style="6" customWidth="1"/>
    <col min="11271" max="11272" width="13.6640625" style="6" customWidth="1"/>
    <col min="11273" max="11520" width="9.33203125" style="6"/>
    <col min="11521" max="11522" width="3.33203125" style="6" customWidth="1"/>
    <col min="11523" max="11523" width="4.6640625" style="6" customWidth="1"/>
    <col min="11524" max="11524" width="48.6640625" style="6" customWidth="1"/>
    <col min="11525" max="11526" width="20.6640625" style="6" customWidth="1"/>
    <col min="11527" max="11528" width="13.6640625" style="6" customWidth="1"/>
    <col min="11529" max="11776" width="9.33203125" style="6"/>
    <col min="11777" max="11778" width="3.33203125" style="6" customWidth="1"/>
    <col min="11779" max="11779" width="4.6640625" style="6" customWidth="1"/>
    <col min="11780" max="11780" width="48.6640625" style="6" customWidth="1"/>
    <col min="11781" max="11782" width="20.6640625" style="6" customWidth="1"/>
    <col min="11783" max="11784" width="13.6640625" style="6" customWidth="1"/>
    <col min="11785" max="12032" width="9.33203125" style="6"/>
    <col min="12033" max="12034" width="3.33203125" style="6" customWidth="1"/>
    <col min="12035" max="12035" width="4.6640625" style="6" customWidth="1"/>
    <col min="12036" max="12036" width="48.6640625" style="6" customWidth="1"/>
    <col min="12037" max="12038" width="20.6640625" style="6" customWidth="1"/>
    <col min="12039" max="12040" width="13.6640625" style="6" customWidth="1"/>
    <col min="12041" max="12288" width="9.33203125" style="6"/>
    <col min="12289" max="12290" width="3.33203125" style="6" customWidth="1"/>
    <col min="12291" max="12291" width="4.6640625" style="6" customWidth="1"/>
    <col min="12292" max="12292" width="48.6640625" style="6" customWidth="1"/>
    <col min="12293" max="12294" width="20.6640625" style="6" customWidth="1"/>
    <col min="12295" max="12296" width="13.6640625" style="6" customWidth="1"/>
    <col min="12297" max="12544" width="9.33203125" style="6"/>
    <col min="12545" max="12546" width="3.33203125" style="6" customWidth="1"/>
    <col min="12547" max="12547" width="4.6640625" style="6" customWidth="1"/>
    <col min="12548" max="12548" width="48.6640625" style="6" customWidth="1"/>
    <col min="12549" max="12550" width="20.6640625" style="6" customWidth="1"/>
    <col min="12551" max="12552" width="13.6640625" style="6" customWidth="1"/>
    <col min="12553" max="12800" width="9.33203125" style="6"/>
    <col min="12801" max="12802" width="3.33203125" style="6" customWidth="1"/>
    <col min="12803" max="12803" width="4.6640625" style="6" customWidth="1"/>
    <col min="12804" max="12804" width="48.6640625" style="6" customWidth="1"/>
    <col min="12805" max="12806" width="20.6640625" style="6" customWidth="1"/>
    <col min="12807" max="12808" width="13.6640625" style="6" customWidth="1"/>
    <col min="12809" max="13056" width="9.33203125" style="6"/>
    <col min="13057" max="13058" width="3.33203125" style="6" customWidth="1"/>
    <col min="13059" max="13059" width="4.6640625" style="6" customWidth="1"/>
    <col min="13060" max="13060" width="48.6640625" style="6" customWidth="1"/>
    <col min="13061" max="13062" width="20.6640625" style="6" customWidth="1"/>
    <col min="13063" max="13064" width="13.6640625" style="6" customWidth="1"/>
    <col min="13065" max="13312" width="9.33203125" style="6"/>
    <col min="13313" max="13314" width="3.33203125" style="6" customWidth="1"/>
    <col min="13315" max="13315" width="4.6640625" style="6" customWidth="1"/>
    <col min="13316" max="13316" width="48.6640625" style="6" customWidth="1"/>
    <col min="13317" max="13318" width="20.6640625" style="6" customWidth="1"/>
    <col min="13319" max="13320" width="13.6640625" style="6" customWidth="1"/>
    <col min="13321" max="13568" width="9.33203125" style="6"/>
    <col min="13569" max="13570" width="3.33203125" style="6" customWidth="1"/>
    <col min="13571" max="13571" width="4.6640625" style="6" customWidth="1"/>
    <col min="13572" max="13572" width="48.6640625" style="6" customWidth="1"/>
    <col min="13573" max="13574" width="20.6640625" style="6" customWidth="1"/>
    <col min="13575" max="13576" width="13.6640625" style="6" customWidth="1"/>
    <col min="13577" max="13824" width="9.33203125" style="6"/>
    <col min="13825" max="13826" width="3.33203125" style="6" customWidth="1"/>
    <col min="13827" max="13827" width="4.6640625" style="6" customWidth="1"/>
    <col min="13828" max="13828" width="48.6640625" style="6" customWidth="1"/>
    <col min="13829" max="13830" width="20.6640625" style="6" customWidth="1"/>
    <col min="13831" max="13832" width="13.6640625" style="6" customWidth="1"/>
    <col min="13833" max="14080" width="9.33203125" style="6"/>
    <col min="14081" max="14082" width="3.33203125" style="6" customWidth="1"/>
    <col min="14083" max="14083" width="4.6640625" style="6" customWidth="1"/>
    <col min="14084" max="14084" width="48.6640625" style="6" customWidth="1"/>
    <col min="14085" max="14086" width="20.6640625" style="6" customWidth="1"/>
    <col min="14087" max="14088" width="13.6640625" style="6" customWidth="1"/>
    <col min="14089" max="14336" width="9.33203125" style="6"/>
    <col min="14337" max="14338" width="3.33203125" style="6" customWidth="1"/>
    <col min="14339" max="14339" width="4.6640625" style="6" customWidth="1"/>
    <col min="14340" max="14340" width="48.6640625" style="6" customWidth="1"/>
    <col min="14341" max="14342" width="20.6640625" style="6" customWidth="1"/>
    <col min="14343" max="14344" width="13.6640625" style="6" customWidth="1"/>
    <col min="14345" max="14592" width="9.33203125" style="6"/>
    <col min="14593" max="14594" width="3.33203125" style="6" customWidth="1"/>
    <col min="14595" max="14595" width="4.6640625" style="6" customWidth="1"/>
    <col min="14596" max="14596" width="48.6640625" style="6" customWidth="1"/>
    <col min="14597" max="14598" width="20.6640625" style="6" customWidth="1"/>
    <col min="14599" max="14600" width="13.6640625" style="6" customWidth="1"/>
    <col min="14601" max="14848" width="9.33203125" style="6"/>
    <col min="14849" max="14850" width="3.33203125" style="6" customWidth="1"/>
    <col min="14851" max="14851" width="4.6640625" style="6" customWidth="1"/>
    <col min="14852" max="14852" width="48.6640625" style="6" customWidth="1"/>
    <col min="14853" max="14854" width="20.6640625" style="6" customWidth="1"/>
    <col min="14855" max="14856" width="13.6640625" style="6" customWidth="1"/>
    <col min="14857" max="15104" width="9.33203125" style="6"/>
    <col min="15105" max="15106" width="3.33203125" style="6" customWidth="1"/>
    <col min="15107" max="15107" width="4.6640625" style="6" customWidth="1"/>
    <col min="15108" max="15108" width="48.6640625" style="6" customWidth="1"/>
    <col min="15109" max="15110" width="20.6640625" style="6" customWidth="1"/>
    <col min="15111" max="15112" width="13.6640625" style="6" customWidth="1"/>
    <col min="15113" max="15360" width="9.33203125" style="6"/>
    <col min="15361" max="15362" width="3.33203125" style="6" customWidth="1"/>
    <col min="15363" max="15363" width="4.6640625" style="6" customWidth="1"/>
    <col min="15364" max="15364" width="48.6640625" style="6" customWidth="1"/>
    <col min="15365" max="15366" width="20.6640625" style="6" customWidth="1"/>
    <col min="15367" max="15368" width="13.6640625" style="6" customWidth="1"/>
    <col min="15369" max="15616" width="9.33203125" style="6"/>
    <col min="15617" max="15618" width="3.33203125" style="6" customWidth="1"/>
    <col min="15619" max="15619" width="4.6640625" style="6" customWidth="1"/>
    <col min="15620" max="15620" width="48.6640625" style="6" customWidth="1"/>
    <col min="15621" max="15622" width="20.6640625" style="6" customWidth="1"/>
    <col min="15623" max="15624" width="13.6640625" style="6" customWidth="1"/>
    <col min="15625" max="15872" width="9.33203125" style="6"/>
    <col min="15873" max="15874" width="3.33203125" style="6" customWidth="1"/>
    <col min="15875" max="15875" width="4.6640625" style="6" customWidth="1"/>
    <col min="15876" max="15876" width="48.6640625" style="6" customWidth="1"/>
    <col min="15877" max="15878" width="20.6640625" style="6" customWidth="1"/>
    <col min="15879" max="15880" width="13.6640625" style="6" customWidth="1"/>
    <col min="15881" max="16128" width="9.33203125" style="6"/>
    <col min="16129" max="16130" width="3.33203125" style="6" customWidth="1"/>
    <col min="16131" max="16131" width="4.6640625" style="6" customWidth="1"/>
    <col min="16132" max="16132" width="48.6640625" style="6" customWidth="1"/>
    <col min="16133" max="16134" width="20.6640625" style="6" customWidth="1"/>
    <col min="16135" max="16136" width="13.6640625" style="6" customWidth="1"/>
    <col min="16137" max="16384" width="9.33203125" style="6"/>
  </cols>
  <sheetData>
    <row r="1" spans="1:8" s="2" customFormat="1" ht="44.25" customHeight="1" x14ac:dyDescent="0.25">
      <c r="A1" s="1" t="str">
        <f>CONCATENATE([1]CE!C1)</f>
        <v>Comune di Vedano al Lambro - Provincia di Monza e della Brianza</v>
      </c>
      <c r="B1" s="1"/>
      <c r="C1" s="1"/>
      <c r="D1" s="1"/>
      <c r="E1" s="1"/>
      <c r="F1" s="1"/>
      <c r="G1" s="1"/>
      <c r="H1" s="1"/>
    </row>
    <row r="2" spans="1:8" ht="42" customHeight="1" x14ac:dyDescent="0.25">
      <c r="A2" s="3" t="s">
        <v>0</v>
      </c>
      <c r="B2" s="3"/>
      <c r="C2" s="4"/>
      <c r="D2" s="5"/>
      <c r="E2" s="4"/>
      <c r="F2" s="4"/>
      <c r="G2" s="4"/>
      <c r="H2" s="4"/>
    </row>
    <row r="3" spans="1:8" ht="9.75" customHeight="1" x14ac:dyDescent="0.25">
      <c r="A3" s="7"/>
      <c r="B3" s="7"/>
      <c r="C3" s="7"/>
      <c r="D3" s="7"/>
      <c r="E3" s="7"/>
      <c r="F3" s="7"/>
      <c r="G3" s="7"/>
      <c r="H3" s="7"/>
    </row>
    <row r="4" spans="1:8" ht="6" customHeight="1" thickBot="1" x14ac:dyDescent="0.3">
      <c r="A4" s="8"/>
      <c r="B4" s="8"/>
      <c r="C4" s="8"/>
      <c r="D4" s="8"/>
      <c r="E4" s="9"/>
      <c r="F4" s="9"/>
      <c r="G4" s="9"/>
      <c r="H4" s="9"/>
    </row>
    <row r="5" spans="1:8" ht="45.75" customHeight="1" thickTop="1" x14ac:dyDescent="0.25">
      <c r="A5" s="10" t="s">
        <v>1</v>
      </c>
      <c r="B5" s="11"/>
      <c r="C5" s="11"/>
      <c r="D5" s="12"/>
      <c r="E5" s="13">
        <v>2022</v>
      </c>
      <c r="F5" s="13">
        <v>2021</v>
      </c>
      <c r="G5" s="14" t="s">
        <v>2</v>
      </c>
      <c r="H5" s="15" t="s">
        <v>2</v>
      </c>
    </row>
    <row r="6" spans="1:8" ht="13.5" customHeight="1" thickBot="1" x14ac:dyDescent="0.3">
      <c r="A6" s="16"/>
      <c r="B6" s="17"/>
      <c r="C6" s="17"/>
      <c r="D6" s="18"/>
      <c r="E6" s="19"/>
      <c r="F6" s="19"/>
      <c r="G6" s="20" t="s">
        <v>3</v>
      </c>
      <c r="H6" s="21" t="s">
        <v>4</v>
      </c>
    </row>
    <row r="7" spans="1:8" ht="15" thickTop="1" x14ac:dyDescent="0.25">
      <c r="A7" s="22"/>
      <c r="B7" s="23"/>
      <c r="C7" s="24"/>
      <c r="D7" s="25" t="s">
        <v>5</v>
      </c>
      <c r="E7" s="26"/>
      <c r="F7" s="26"/>
      <c r="G7" s="27"/>
      <c r="H7" s="28"/>
    </row>
    <row r="8" spans="1:8" ht="14.4" x14ac:dyDescent="0.25">
      <c r="A8" s="29"/>
      <c r="B8" s="8"/>
      <c r="C8" s="30"/>
      <c r="D8" s="31" t="s">
        <v>6</v>
      </c>
      <c r="E8" s="32"/>
      <c r="F8" s="32"/>
      <c r="G8" s="33"/>
      <c r="H8" s="28"/>
    </row>
    <row r="9" spans="1:8" ht="14.4" x14ac:dyDescent="0.25">
      <c r="A9" s="29" t="s">
        <v>7</v>
      </c>
      <c r="B9" s="8"/>
      <c r="C9" s="30"/>
      <c r="D9" s="34" t="s">
        <v>8</v>
      </c>
      <c r="E9" s="35">
        <f>[1]SPP!GG10</f>
        <v>5770164.0199999996</v>
      </c>
      <c r="F9" s="36">
        <v>5770164.0199999996</v>
      </c>
      <c r="G9" s="37" t="s">
        <v>9</v>
      </c>
      <c r="H9" s="38" t="s">
        <v>9</v>
      </c>
    </row>
    <row r="10" spans="1:8" ht="14.4" x14ac:dyDescent="0.25">
      <c r="A10" s="39" t="s">
        <v>10</v>
      </c>
      <c r="B10" s="8"/>
      <c r="C10" s="30"/>
      <c r="D10" s="34" t="s">
        <v>11</v>
      </c>
      <c r="E10" s="40">
        <f>[1]SPP!GG11</f>
        <v>17571590.719999999</v>
      </c>
      <c r="F10" s="41">
        <f>SUM(F11:F16)-F13</f>
        <v>16175282.850000001</v>
      </c>
      <c r="G10" s="37"/>
      <c r="H10" s="28"/>
    </row>
    <row r="11" spans="1:8" ht="2.7" hidden="1" customHeight="1" x14ac:dyDescent="0.25">
      <c r="A11" s="39"/>
      <c r="B11" s="34"/>
      <c r="C11" s="30"/>
      <c r="D11" s="42"/>
      <c r="E11" s="35"/>
      <c r="F11" s="36"/>
      <c r="G11" s="43"/>
      <c r="H11" s="44"/>
    </row>
    <row r="12" spans="1:8" ht="14.4" x14ac:dyDescent="0.25">
      <c r="A12" s="39"/>
      <c r="B12" s="34" t="s">
        <v>12</v>
      </c>
      <c r="C12" s="30"/>
      <c r="D12" s="34" t="s">
        <v>13</v>
      </c>
      <c r="E12" s="35">
        <f>[1]SPP!GG13</f>
        <v>12993.779999999999</v>
      </c>
      <c r="F12" s="36">
        <v>33993.199999999997</v>
      </c>
      <c r="G12" s="37" t="s">
        <v>14</v>
      </c>
      <c r="H12" s="38" t="s">
        <v>14</v>
      </c>
    </row>
    <row r="13" spans="1:8" ht="14.4" x14ac:dyDescent="0.25">
      <c r="A13" s="39"/>
      <c r="B13" s="34"/>
      <c r="C13" s="30"/>
      <c r="D13" s="45" t="s">
        <v>15</v>
      </c>
      <c r="E13" s="46">
        <f>[1]SPP!GG14</f>
        <v>12993.779999999999</v>
      </c>
      <c r="F13" s="47">
        <v>33993.199999999997</v>
      </c>
      <c r="G13" s="37"/>
      <c r="H13" s="38"/>
    </row>
    <row r="14" spans="1:8" ht="14.25" customHeight="1" x14ac:dyDescent="0.25">
      <c r="A14" s="39"/>
      <c r="B14" s="34" t="s">
        <v>16</v>
      </c>
      <c r="C14" s="30"/>
      <c r="D14" s="34" t="s">
        <v>17</v>
      </c>
      <c r="E14" s="35">
        <f>[1]SPP!GG15</f>
        <v>0</v>
      </c>
      <c r="F14" s="36">
        <v>0</v>
      </c>
      <c r="G14" s="37"/>
      <c r="H14" s="38"/>
    </row>
    <row r="15" spans="1:8" ht="27" customHeight="1" x14ac:dyDescent="0.25">
      <c r="A15" s="39"/>
      <c r="B15" s="34" t="s">
        <v>18</v>
      </c>
      <c r="C15" s="30"/>
      <c r="D15" s="48" t="s">
        <v>19</v>
      </c>
      <c r="E15" s="35">
        <f>[1]SPP!GG16</f>
        <v>16288155.34</v>
      </c>
      <c r="F15" s="36">
        <v>15098230.99</v>
      </c>
      <c r="G15" s="37"/>
      <c r="H15" s="38"/>
    </row>
    <row r="16" spans="1:8" ht="14.25" customHeight="1" x14ac:dyDescent="0.25">
      <c r="A16" s="39"/>
      <c r="B16" s="34" t="s">
        <v>20</v>
      </c>
      <c r="C16" s="30"/>
      <c r="D16" s="34" t="s">
        <v>21</v>
      </c>
      <c r="E16" s="35">
        <f>[1]SPP!GG17</f>
        <v>1270441.6000000001</v>
      </c>
      <c r="F16" s="36">
        <v>1043058.66</v>
      </c>
      <c r="G16" s="37"/>
      <c r="H16" s="38"/>
    </row>
    <row r="17" spans="1:8" ht="14.25" customHeight="1" x14ac:dyDescent="0.25">
      <c r="A17" s="39"/>
      <c r="B17" s="34" t="s">
        <v>22</v>
      </c>
      <c r="C17" s="30"/>
      <c r="D17" s="34" t="s">
        <v>23</v>
      </c>
      <c r="E17" s="35">
        <f>[1]SPP!GG18</f>
        <v>0</v>
      </c>
      <c r="F17" s="36">
        <v>0</v>
      </c>
      <c r="G17" s="37"/>
      <c r="H17" s="38"/>
    </row>
    <row r="18" spans="1:8" ht="14.4" x14ac:dyDescent="0.25">
      <c r="A18" s="39" t="s">
        <v>24</v>
      </c>
      <c r="B18" s="49"/>
      <c r="C18" s="50"/>
      <c r="D18" s="49" t="s">
        <v>25</v>
      </c>
      <c r="E18" s="51">
        <f>[1]SPP!GG19</f>
        <v>691699.38000000035</v>
      </c>
      <c r="F18" s="52">
        <f>'[1]CE-CONS'!E81</f>
        <v>943017.31999999925</v>
      </c>
      <c r="G18" s="33" t="s">
        <v>26</v>
      </c>
      <c r="H18" s="28" t="s">
        <v>26</v>
      </c>
    </row>
    <row r="19" spans="1:8" ht="14.4" x14ac:dyDescent="0.25">
      <c r="A19" s="39" t="s">
        <v>27</v>
      </c>
      <c r="B19" s="49"/>
      <c r="C19" s="50"/>
      <c r="D19" s="49" t="s">
        <v>28</v>
      </c>
      <c r="E19" s="46">
        <f>[1]SPP!GG20</f>
        <v>0</v>
      </c>
      <c r="F19" s="47">
        <v>0</v>
      </c>
      <c r="G19" s="33" t="s">
        <v>29</v>
      </c>
      <c r="H19" s="28"/>
    </row>
    <row r="20" spans="1:8" ht="14.4" x14ac:dyDescent="0.25">
      <c r="A20" s="39" t="s">
        <v>30</v>
      </c>
      <c r="B20" s="49"/>
      <c r="C20" s="50"/>
      <c r="D20" s="49" t="s">
        <v>31</v>
      </c>
      <c r="E20" s="46">
        <f>[1]SPP!GG21</f>
        <v>-770488.31999999995</v>
      </c>
      <c r="F20" s="47">
        <v>-488771.7</v>
      </c>
      <c r="G20" s="33"/>
      <c r="H20" s="28"/>
    </row>
    <row r="21" spans="1:8" ht="14.4" x14ac:dyDescent="0.25">
      <c r="A21" s="39"/>
      <c r="B21" s="49"/>
      <c r="C21" s="50"/>
      <c r="D21" s="53" t="s">
        <v>32</v>
      </c>
      <c r="E21" s="51">
        <f>[1]SPP!GG22</f>
        <v>23262965.799999997</v>
      </c>
      <c r="F21" s="54">
        <f>F9+F10+F18+F19+F20</f>
        <v>22399692.490000002</v>
      </c>
      <c r="G21" s="33"/>
      <c r="H21" s="28"/>
    </row>
    <row r="22" spans="1:8" ht="14.4" x14ac:dyDescent="0.25">
      <c r="A22" s="39"/>
      <c r="B22" s="49"/>
      <c r="C22" s="50"/>
      <c r="D22" s="49"/>
      <c r="E22" s="51"/>
      <c r="F22" s="52"/>
      <c r="G22" s="33"/>
      <c r="H22" s="28"/>
    </row>
    <row r="23" spans="1:8" ht="14.4" x14ac:dyDescent="0.25">
      <c r="A23" s="55"/>
      <c r="B23" s="49"/>
      <c r="C23" s="50"/>
      <c r="D23" s="56" t="s">
        <v>33</v>
      </c>
      <c r="E23" s="57">
        <f>[1]SPP!GG24</f>
        <v>20295.900000000001</v>
      </c>
      <c r="F23" s="57">
        <f>SUM(F24:F25)</f>
        <v>11552.4</v>
      </c>
      <c r="G23" s="58"/>
      <c r="H23" s="59"/>
    </row>
    <row r="24" spans="1:8" ht="14.4" x14ac:dyDescent="0.25">
      <c r="A24" s="29" t="s">
        <v>34</v>
      </c>
      <c r="B24" s="8"/>
      <c r="C24" s="30"/>
      <c r="D24" s="60" t="s">
        <v>35</v>
      </c>
      <c r="E24" s="46">
        <f>[1]SPP!GG25</f>
        <v>0</v>
      </c>
      <c r="F24" s="47">
        <v>0</v>
      </c>
      <c r="G24" s="61"/>
      <c r="H24" s="62"/>
    </row>
    <row r="25" spans="1:8" ht="14.4" x14ac:dyDescent="0.25">
      <c r="A25" s="29" t="s">
        <v>36</v>
      </c>
      <c r="B25" s="8"/>
      <c r="C25" s="30"/>
      <c r="D25" s="34" t="s">
        <v>37</v>
      </c>
      <c r="E25" s="46">
        <f>[1]SPP!GG26</f>
        <v>20295.900000000001</v>
      </c>
      <c r="F25" s="47">
        <f>'[1]CE-CONS'!E82</f>
        <v>11552.4</v>
      </c>
      <c r="G25" s="61"/>
      <c r="H25" s="62"/>
    </row>
    <row r="26" spans="1:8" ht="14.4" x14ac:dyDescent="0.25">
      <c r="A26" s="29"/>
      <c r="B26" s="8"/>
      <c r="C26" s="30"/>
      <c r="D26" s="53" t="s">
        <v>38</v>
      </c>
      <c r="E26" s="63">
        <f>[1]SPP!GG27</f>
        <v>20295.900000000001</v>
      </c>
      <c r="F26" s="63">
        <f>F24+F25</f>
        <v>11552.4</v>
      </c>
      <c r="G26" s="61"/>
      <c r="H26" s="62"/>
    </row>
    <row r="27" spans="1:8" ht="14.4" x14ac:dyDescent="0.25">
      <c r="A27" s="29"/>
      <c r="B27" s="8"/>
      <c r="C27" s="30"/>
      <c r="D27" s="64" t="s">
        <v>39</v>
      </c>
      <c r="E27" s="57">
        <f>E21+E26</f>
        <v>23283261.699999996</v>
      </c>
      <c r="F27" s="57">
        <f>F21+F26</f>
        <v>22411244.890000001</v>
      </c>
      <c r="G27" s="58"/>
      <c r="H27" s="59"/>
    </row>
    <row r="28" spans="1:8" ht="9" customHeight="1" x14ac:dyDescent="0.25">
      <c r="A28" s="29"/>
      <c r="B28" s="8"/>
      <c r="C28" s="30"/>
      <c r="D28" s="65"/>
      <c r="E28" s="32"/>
      <c r="F28" s="32"/>
      <c r="G28" s="33"/>
      <c r="H28" s="28"/>
    </row>
    <row r="29" spans="1:8" ht="14.4" x14ac:dyDescent="0.25">
      <c r="A29" s="29"/>
      <c r="B29" s="8"/>
      <c r="C29" s="30"/>
      <c r="D29" s="31" t="s">
        <v>40</v>
      </c>
      <c r="E29" s="32"/>
      <c r="F29" s="32"/>
      <c r="G29" s="33"/>
      <c r="H29" s="28"/>
    </row>
    <row r="30" spans="1:8" ht="14.25" customHeight="1" x14ac:dyDescent="0.25">
      <c r="A30" s="29"/>
      <c r="B30" s="8">
        <v>1</v>
      </c>
      <c r="C30" s="30"/>
      <c r="D30" s="8" t="s">
        <v>41</v>
      </c>
      <c r="E30" s="35">
        <f>[1]SPP!GG31</f>
        <v>0</v>
      </c>
      <c r="F30" s="36">
        <v>0</v>
      </c>
      <c r="G30" s="33" t="s">
        <v>42</v>
      </c>
      <c r="H30" s="28" t="s">
        <v>42</v>
      </c>
    </row>
    <row r="31" spans="1:8" ht="14.4" x14ac:dyDescent="0.25">
      <c r="A31" s="29"/>
      <c r="B31" s="8">
        <v>2</v>
      </c>
      <c r="C31" s="30"/>
      <c r="D31" s="34" t="s">
        <v>43</v>
      </c>
      <c r="E31" s="35">
        <f>[1]SPP!GG32</f>
        <v>23481.03</v>
      </c>
      <c r="F31" s="36">
        <v>14978.55</v>
      </c>
      <c r="G31" s="33" t="s">
        <v>44</v>
      </c>
      <c r="H31" s="28" t="s">
        <v>44</v>
      </c>
    </row>
    <row r="32" spans="1:8" ht="14.4" x14ac:dyDescent="0.25">
      <c r="A32" s="29"/>
      <c r="B32" s="8">
        <v>3</v>
      </c>
      <c r="C32" s="30"/>
      <c r="D32" s="8" t="s">
        <v>45</v>
      </c>
      <c r="E32" s="35">
        <f>[1]SPP!GG33</f>
        <v>331622.83999999997</v>
      </c>
      <c r="F32" s="36">
        <v>298225.87</v>
      </c>
      <c r="G32" s="33" t="s">
        <v>46</v>
      </c>
      <c r="H32" s="28" t="s">
        <v>46</v>
      </c>
    </row>
    <row r="33" spans="1:8" ht="16.5" customHeight="1" x14ac:dyDescent="0.25">
      <c r="A33" s="29"/>
      <c r="B33" s="8">
        <v>4</v>
      </c>
      <c r="C33" s="30"/>
      <c r="D33" s="34" t="s">
        <v>47</v>
      </c>
      <c r="E33" s="35">
        <f>[1]SPP!GG34</f>
        <v>0</v>
      </c>
      <c r="F33" s="36">
        <v>0</v>
      </c>
      <c r="G33" s="33"/>
      <c r="H33" s="28"/>
    </row>
    <row r="34" spans="1:8" ht="14.4" x14ac:dyDescent="0.25">
      <c r="A34" s="29"/>
      <c r="B34" s="8"/>
      <c r="C34" s="30"/>
      <c r="D34" s="31"/>
      <c r="E34" s="32"/>
      <c r="F34" s="32"/>
      <c r="G34" s="33"/>
      <c r="H34" s="28"/>
    </row>
    <row r="35" spans="1:8" ht="14.4" x14ac:dyDescent="0.25">
      <c r="A35" s="29"/>
      <c r="B35" s="8"/>
      <c r="C35" s="30"/>
      <c r="D35" s="64" t="s">
        <v>48</v>
      </c>
      <c r="E35" s="66">
        <f>SUM(E30:E34)</f>
        <v>355103.87</v>
      </c>
      <c r="F35" s="66">
        <f>SUM(F30:F34)</f>
        <v>313204.42</v>
      </c>
      <c r="G35" s="67"/>
      <c r="H35" s="68"/>
    </row>
    <row r="36" spans="1:8" ht="9" customHeight="1" x14ac:dyDescent="0.25">
      <c r="A36" s="29"/>
      <c r="B36" s="8"/>
      <c r="C36" s="30"/>
      <c r="D36" s="53"/>
      <c r="E36" s="32"/>
      <c r="F36" s="32"/>
      <c r="G36" s="33"/>
      <c r="H36" s="28"/>
    </row>
    <row r="37" spans="1:8" ht="14.4" x14ac:dyDescent="0.25">
      <c r="A37" s="29"/>
      <c r="B37" s="8"/>
      <c r="C37" s="30"/>
      <c r="D37" s="69" t="s">
        <v>49</v>
      </c>
      <c r="E37" s="35">
        <f>[1]SPP!GG38</f>
        <v>54913.26</v>
      </c>
      <c r="F37" s="36">
        <v>49173.52</v>
      </c>
      <c r="G37" s="33" t="s">
        <v>50</v>
      </c>
      <c r="H37" s="28" t="s">
        <v>50</v>
      </c>
    </row>
    <row r="38" spans="1:8" ht="14.4" x14ac:dyDescent="0.25">
      <c r="A38" s="29"/>
      <c r="B38" s="8"/>
      <c r="C38" s="30"/>
      <c r="D38" s="53" t="s">
        <v>51</v>
      </c>
      <c r="E38" s="66">
        <f>SUM(E37)</f>
        <v>54913.26</v>
      </c>
      <c r="F38" s="66">
        <f>SUM(F37)</f>
        <v>49173.52</v>
      </c>
      <c r="G38" s="67"/>
      <c r="H38" s="68"/>
    </row>
    <row r="39" spans="1:8" ht="14.4" x14ac:dyDescent="0.25">
      <c r="A39" s="29"/>
      <c r="B39" s="8"/>
      <c r="C39" s="30"/>
      <c r="D39" s="25" t="s">
        <v>52</v>
      </c>
      <c r="E39" s="32"/>
      <c r="F39" s="32"/>
      <c r="G39" s="33"/>
      <c r="H39" s="28"/>
    </row>
    <row r="40" spans="1:8" ht="14.4" x14ac:dyDescent="0.25">
      <c r="A40" s="29"/>
      <c r="B40" s="8">
        <v>1</v>
      </c>
      <c r="C40" s="30"/>
      <c r="D40" s="34" t="s">
        <v>53</v>
      </c>
      <c r="E40" s="40">
        <f>[1]SPP!GG42</f>
        <v>2968118.2199999997</v>
      </c>
      <c r="F40" s="41">
        <f>SUM(F41+F43+F45+F47)</f>
        <v>2386536.98</v>
      </c>
      <c r="G40" s="33"/>
      <c r="H40" s="28"/>
    </row>
    <row r="41" spans="1:8" ht="14.4" x14ac:dyDescent="0.25">
      <c r="A41" s="29"/>
      <c r="B41" s="8"/>
      <c r="C41" s="70" t="s">
        <v>54</v>
      </c>
      <c r="D41" s="34" t="s">
        <v>55</v>
      </c>
      <c r="E41" s="35">
        <f>[1]SPP!GG43</f>
        <v>5118.7700000000004</v>
      </c>
      <c r="F41" s="36">
        <v>0</v>
      </c>
      <c r="G41" s="33" t="s">
        <v>56</v>
      </c>
      <c r="H41" s="28" t="s">
        <v>57</v>
      </c>
    </row>
    <row r="42" spans="1:8" ht="14.4" x14ac:dyDescent="0.25">
      <c r="A42" s="29"/>
      <c r="B42" s="8"/>
      <c r="C42" s="70"/>
      <c r="D42" s="71" t="s">
        <v>58</v>
      </c>
      <c r="E42" s="35">
        <f>[1]SPP!GG44</f>
        <v>2561.37</v>
      </c>
      <c r="F42" s="36">
        <v>0</v>
      </c>
      <c r="G42" s="33"/>
      <c r="H42" s="28"/>
    </row>
    <row r="43" spans="1:8" ht="14.4" x14ac:dyDescent="0.25">
      <c r="A43" s="29"/>
      <c r="B43" s="8"/>
      <c r="C43" s="70" t="s">
        <v>12</v>
      </c>
      <c r="D43" s="34" t="s">
        <v>59</v>
      </c>
      <c r="E43" s="35">
        <f>[1]SPP!GG45</f>
        <v>0</v>
      </c>
      <c r="F43" s="36">
        <v>0</v>
      </c>
      <c r="G43" s="33"/>
      <c r="H43" s="28"/>
    </row>
    <row r="44" spans="1:8" ht="14.4" x14ac:dyDescent="0.25">
      <c r="A44" s="29"/>
      <c r="B44" s="8"/>
      <c r="C44" s="70"/>
      <c r="D44" s="71" t="s">
        <v>58</v>
      </c>
      <c r="E44" s="35">
        <f>[1]SPP!GG46</f>
        <v>0</v>
      </c>
      <c r="F44" s="36">
        <v>0</v>
      </c>
      <c r="G44" s="33"/>
      <c r="H44" s="28"/>
    </row>
    <row r="45" spans="1:8" ht="14.4" x14ac:dyDescent="0.25">
      <c r="A45" s="29"/>
      <c r="B45" s="8"/>
      <c r="C45" s="70" t="s">
        <v>16</v>
      </c>
      <c r="D45" s="34" t="s">
        <v>60</v>
      </c>
      <c r="E45" s="35">
        <f>[1]SPP!GG47</f>
        <v>1204800.99</v>
      </c>
      <c r="F45" s="36">
        <v>600521.92000000004</v>
      </c>
      <c r="G45" s="33" t="s">
        <v>61</v>
      </c>
      <c r="H45" s="28" t="s">
        <v>62</v>
      </c>
    </row>
    <row r="46" spans="1:8" ht="14.4" x14ac:dyDescent="0.25">
      <c r="A46" s="29"/>
      <c r="B46" s="8"/>
      <c r="C46" s="70"/>
      <c r="D46" s="71" t="s">
        <v>58</v>
      </c>
      <c r="E46" s="35">
        <f>[1]SPP!GG48</f>
        <v>76651.94</v>
      </c>
      <c r="F46" s="36">
        <v>0</v>
      </c>
      <c r="G46" s="33"/>
      <c r="H46" s="28"/>
    </row>
    <row r="47" spans="1:8" ht="14.4" x14ac:dyDescent="0.25">
      <c r="A47" s="29"/>
      <c r="B47" s="72"/>
      <c r="C47" s="70" t="s">
        <v>18</v>
      </c>
      <c r="D47" s="34" t="s">
        <v>63</v>
      </c>
      <c r="E47" s="35">
        <f>[1]SPP!GG49</f>
        <v>1758198.46</v>
      </c>
      <c r="F47" s="36">
        <v>1786015.06</v>
      </c>
      <c r="G47" s="33" t="s">
        <v>64</v>
      </c>
      <c r="H47" s="28"/>
    </row>
    <row r="48" spans="1:8" ht="14.4" x14ac:dyDescent="0.25">
      <c r="A48" s="29"/>
      <c r="B48" s="72"/>
      <c r="C48" s="70"/>
      <c r="D48" s="71" t="s">
        <v>58</v>
      </c>
      <c r="E48" s="35">
        <f>[1]SPP!GG50</f>
        <v>0</v>
      </c>
      <c r="F48" s="36">
        <v>0</v>
      </c>
      <c r="G48" s="33"/>
      <c r="H48" s="28"/>
    </row>
    <row r="49" spans="1:8" ht="14.4" x14ac:dyDescent="0.25">
      <c r="A49" s="29"/>
      <c r="B49" s="8">
        <v>2</v>
      </c>
      <c r="C49" s="30"/>
      <c r="D49" s="34" t="s">
        <v>65</v>
      </c>
      <c r="E49" s="35">
        <f>[1]SPP!GG51</f>
        <v>2438199.7900000005</v>
      </c>
      <c r="F49" s="36">
        <v>2078091.24</v>
      </c>
      <c r="G49" s="33" t="s">
        <v>66</v>
      </c>
      <c r="H49" s="28" t="s">
        <v>67</v>
      </c>
    </row>
    <row r="50" spans="1:8" ht="14.4" x14ac:dyDescent="0.25">
      <c r="A50" s="29"/>
      <c r="B50" s="8"/>
      <c r="C50" s="30"/>
      <c r="D50" s="71" t="s">
        <v>58</v>
      </c>
      <c r="E50" s="35">
        <f>[1]SPP!GG52</f>
        <v>306.89999999999998</v>
      </c>
      <c r="F50" s="36">
        <v>0</v>
      </c>
      <c r="G50" s="33"/>
      <c r="H50" s="28"/>
    </row>
    <row r="51" spans="1:8" ht="14.4" x14ac:dyDescent="0.25">
      <c r="A51" s="29"/>
      <c r="B51" s="8">
        <v>3</v>
      </c>
      <c r="C51" s="70"/>
      <c r="D51" s="34" t="s">
        <v>68</v>
      </c>
      <c r="E51" s="35">
        <f>[1]SPP!GG53</f>
        <v>11945.91</v>
      </c>
      <c r="F51" s="36">
        <v>8974.19</v>
      </c>
      <c r="G51" s="33" t="s">
        <v>67</v>
      </c>
      <c r="H51" s="28" t="s">
        <v>64</v>
      </c>
    </row>
    <row r="52" spans="1:8" ht="14.4" x14ac:dyDescent="0.25">
      <c r="A52" s="29"/>
      <c r="B52" s="8"/>
      <c r="C52" s="70"/>
      <c r="D52" s="71" t="s">
        <v>58</v>
      </c>
      <c r="E52" s="35">
        <f>[1]SPP!GG54</f>
        <v>0</v>
      </c>
      <c r="F52" s="36">
        <v>0</v>
      </c>
      <c r="G52" s="33"/>
      <c r="H52" s="28"/>
    </row>
    <row r="53" spans="1:8" ht="14.4" x14ac:dyDescent="0.25">
      <c r="A53" s="29"/>
      <c r="B53" s="72">
        <v>4</v>
      </c>
      <c r="C53" s="73"/>
      <c r="D53" s="48" t="s">
        <v>69</v>
      </c>
      <c r="E53" s="40">
        <f>[1]SPP!GG55</f>
        <v>238485.04</v>
      </c>
      <c r="F53" s="41">
        <f>SUM(F54+F56+F58+F60+F62)</f>
        <v>353008.99</v>
      </c>
      <c r="G53" s="33"/>
      <c r="H53" s="28"/>
    </row>
    <row r="54" spans="1:8" ht="14.4" x14ac:dyDescent="0.25">
      <c r="A54" s="29"/>
      <c r="B54" s="72"/>
      <c r="C54" s="70" t="s">
        <v>70</v>
      </c>
      <c r="D54" s="48" t="s">
        <v>71</v>
      </c>
      <c r="E54" s="35">
        <f>[1]SPP!GG56</f>
        <v>0</v>
      </c>
      <c r="F54" s="36">
        <v>0</v>
      </c>
      <c r="G54" s="33"/>
      <c r="H54" s="28"/>
    </row>
    <row r="55" spans="1:8" ht="14.4" x14ac:dyDescent="0.25">
      <c r="A55" s="29"/>
      <c r="B55" s="72"/>
      <c r="C55" s="70"/>
      <c r="D55" s="71" t="s">
        <v>58</v>
      </c>
      <c r="E55" s="35">
        <f>[1]SPP!GG57</f>
        <v>0</v>
      </c>
      <c r="F55" s="36">
        <v>0</v>
      </c>
      <c r="G55" s="33"/>
      <c r="H55" s="28"/>
    </row>
    <row r="56" spans="1:8" ht="14.4" x14ac:dyDescent="0.25">
      <c r="A56" s="29"/>
      <c r="B56" s="72"/>
      <c r="C56" s="70" t="s">
        <v>12</v>
      </c>
      <c r="D56" s="48" t="s">
        <v>72</v>
      </c>
      <c r="E56" s="35">
        <f>[1]SPP!GG58</f>
        <v>47084.56</v>
      </c>
      <c r="F56" s="36">
        <v>91906.15</v>
      </c>
      <c r="G56" s="33"/>
      <c r="H56" s="28"/>
    </row>
    <row r="57" spans="1:8" ht="14.4" x14ac:dyDescent="0.25">
      <c r="A57" s="29"/>
      <c r="B57" s="72"/>
      <c r="C57" s="70"/>
      <c r="D57" s="71" t="s">
        <v>58</v>
      </c>
      <c r="E57" s="35">
        <f>[1]SPP!GG59</f>
        <v>0</v>
      </c>
      <c r="F57" s="36">
        <v>0</v>
      </c>
      <c r="G57" s="33"/>
      <c r="H57" s="28"/>
    </row>
    <row r="58" spans="1:8" ht="14.4" x14ac:dyDescent="0.25">
      <c r="A58" s="29"/>
      <c r="B58" s="8"/>
      <c r="C58" s="70" t="s">
        <v>16</v>
      </c>
      <c r="D58" s="34" t="s">
        <v>73</v>
      </c>
      <c r="E58" s="35">
        <f>[1]SPP!GG60</f>
        <v>0</v>
      </c>
      <c r="F58" s="36">
        <v>0</v>
      </c>
      <c r="G58" s="37" t="s">
        <v>74</v>
      </c>
      <c r="H58" s="38" t="s">
        <v>75</v>
      </c>
    </row>
    <row r="59" spans="1:8" ht="14.4" x14ac:dyDescent="0.25">
      <c r="A59" s="29"/>
      <c r="B59" s="8"/>
      <c r="C59" s="70"/>
      <c r="D59" s="71" t="s">
        <v>58</v>
      </c>
      <c r="E59" s="35">
        <f>[1]SPP!GG61</f>
        <v>0</v>
      </c>
      <c r="F59" s="36">
        <v>0</v>
      </c>
      <c r="G59" s="37"/>
      <c r="H59" s="38"/>
    </row>
    <row r="60" spans="1:8" ht="14.4" x14ac:dyDescent="0.25">
      <c r="A60" s="29"/>
      <c r="B60" s="8"/>
      <c r="C60" s="70" t="s">
        <v>18</v>
      </c>
      <c r="D60" s="34" t="s">
        <v>76</v>
      </c>
      <c r="E60" s="35">
        <f>[1]SPP!GG62</f>
        <v>165.03</v>
      </c>
      <c r="F60" s="36">
        <v>0</v>
      </c>
      <c r="G60" s="33" t="s">
        <v>77</v>
      </c>
      <c r="H60" s="28" t="s">
        <v>74</v>
      </c>
    </row>
    <row r="61" spans="1:8" ht="14.4" x14ac:dyDescent="0.25">
      <c r="A61" s="29"/>
      <c r="B61" s="8"/>
      <c r="C61" s="70"/>
      <c r="D61" s="71" t="s">
        <v>58</v>
      </c>
      <c r="E61" s="35">
        <f>[1]SPP!GG63</f>
        <v>0</v>
      </c>
      <c r="F61" s="36">
        <v>0</v>
      </c>
      <c r="G61" s="33"/>
      <c r="H61" s="28"/>
    </row>
    <row r="62" spans="1:8" ht="14.4" x14ac:dyDescent="0.25">
      <c r="A62" s="29"/>
      <c r="B62" s="8"/>
      <c r="C62" s="70" t="s">
        <v>20</v>
      </c>
      <c r="D62" s="34" t="s">
        <v>78</v>
      </c>
      <c r="E62" s="35">
        <f>[1]SPP!GG64</f>
        <v>191235.45</v>
      </c>
      <c r="F62" s="36">
        <v>261102.84</v>
      </c>
      <c r="G62" s="33"/>
      <c r="H62" s="28"/>
    </row>
    <row r="63" spans="1:8" ht="14.4" x14ac:dyDescent="0.25">
      <c r="A63" s="29"/>
      <c r="B63" s="8"/>
      <c r="C63" s="70"/>
      <c r="D63" s="71" t="s">
        <v>58</v>
      </c>
      <c r="E63" s="35">
        <f>[1]SPP!GG65</f>
        <v>0</v>
      </c>
      <c r="F63" s="36">
        <v>0</v>
      </c>
      <c r="G63" s="33"/>
      <c r="H63" s="28"/>
    </row>
    <row r="64" spans="1:8" ht="14.4" x14ac:dyDescent="0.25">
      <c r="A64" s="29"/>
      <c r="B64" s="8">
        <v>5</v>
      </c>
      <c r="C64" s="30"/>
      <c r="D64" s="34" t="s">
        <v>79</v>
      </c>
      <c r="E64" s="40">
        <f>[1]SPP!GG66</f>
        <v>794785.82</v>
      </c>
      <c r="F64" s="41">
        <f>SUM(F65+F67+F69+F71)</f>
        <v>750278.11</v>
      </c>
      <c r="G64" s="33" t="s">
        <v>80</v>
      </c>
      <c r="H64" s="28" t="s">
        <v>81</v>
      </c>
    </row>
    <row r="65" spans="1:8" ht="17.25" customHeight="1" x14ac:dyDescent="0.25">
      <c r="A65" s="29"/>
      <c r="B65" s="8"/>
      <c r="C65" s="70" t="s">
        <v>70</v>
      </c>
      <c r="D65" s="74" t="s">
        <v>82</v>
      </c>
      <c r="E65" s="35">
        <f>[1]SPP!GG67</f>
        <v>25947.05</v>
      </c>
      <c r="F65" s="36">
        <v>19245.939999999999</v>
      </c>
      <c r="G65" s="33"/>
      <c r="H65" s="28"/>
    </row>
    <row r="66" spans="1:8" ht="17.25" customHeight="1" x14ac:dyDescent="0.25">
      <c r="A66" s="29"/>
      <c r="B66" s="8"/>
      <c r="C66" s="70"/>
      <c r="D66" s="71" t="s">
        <v>58</v>
      </c>
      <c r="E66" s="35">
        <f>[1]SPP!GG68</f>
        <v>0</v>
      </c>
      <c r="F66" s="36">
        <v>0</v>
      </c>
      <c r="G66" s="33"/>
      <c r="H66" s="28"/>
    </row>
    <row r="67" spans="1:8" ht="14.4" x14ac:dyDescent="0.25">
      <c r="A67" s="29"/>
      <c r="B67" s="8"/>
      <c r="C67" s="30" t="s">
        <v>12</v>
      </c>
      <c r="D67" s="74" t="s">
        <v>83</v>
      </c>
      <c r="E67" s="35">
        <f>[1]SPP!GG69</f>
        <v>32482.95</v>
      </c>
      <c r="F67" s="36">
        <v>33092.9</v>
      </c>
      <c r="G67" s="33"/>
      <c r="H67" s="28"/>
    </row>
    <row r="68" spans="1:8" ht="14.4" x14ac:dyDescent="0.25">
      <c r="A68" s="29"/>
      <c r="B68" s="8"/>
      <c r="C68" s="30"/>
      <c r="D68" s="71" t="s">
        <v>58</v>
      </c>
      <c r="E68" s="35">
        <f>[1]SPP!GG70</f>
        <v>0</v>
      </c>
      <c r="F68" s="36">
        <v>0</v>
      </c>
      <c r="G68" s="33"/>
      <c r="H68" s="28"/>
    </row>
    <row r="69" spans="1:8" ht="14.4" x14ac:dyDescent="0.25">
      <c r="A69" s="29"/>
      <c r="B69" s="8"/>
      <c r="C69" s="30" t="s">
        <v>16</v>
      </c>
      <c r="D69" s="74" t="s">
        <v>84</v>
      </c>
      <c r="E69" s="35">
        <f>[1]SPP!GG71</f>
        <v>1730.66</v>
      </c>
      <c r="F69" s="36">
        <v>384</v>
      </c>
      <c r="G69" s="33"/>
      <c r="H69" s="28"/>
    </row>
    <row r="70" spans="1:8" ht="14.4" x14ac:dyDescent="0.25">
      <c r="A70" s="29"/>
      <c r="B70" s="8"/>
      <c r="C70" s="30"/>
      <c r="D70" s="71" t="s">
        <v>58</v>
      </c>
      <c r="E70" s="35">
        <f>[1]SPP!GG72</f>
        <v>0</v>
      </c>
      <c r="F70" s="36">
        <v>0</v>
      </c>
      <c r="G70" s="33"/>
      <c r="H70" s="28"/>
    </row>
    <row r="71" spans="1:8" ht="14.4" x14ac:dyDescent="0.25">
      <c r="A71" s="29"/>
      <c r="B71" s="8"/>
      <c r="C71" s="70" t="s">
        <v>18</v>
      </c>
      <c r="D71" s="74" t="s">
        <v>45</v>
      </c>
      <c r="E71" s="35">
        <f>[1]SPP!GG73</f>
        <v>734625.15999999992</v>
      </c>
      <c r="F71" s="36">
        <v>697555.27</v>
      </c>
      <c r="G71" s="33"/>
      <c r="H71" s="28"/>
    </row>
    <row r="72" spans="1:8" ht="15" thickBot="1" x14ac:dyDescent="0.3">
      <c r="A72" s="29"/>
      <c r="B72" s="8"/>
      <c r="C72" s="70"/>
      <c r="D72" s="71" t="s">
        <v>58</v>
      </c>
      <c r="E72" s="35">
        <f>[1]SPP!GG74</f>
        <v>0</v>
      </c>
      <c r="F72" s="36">
        <v>0</v>
      </c>
      <c r="G72" s="33"/>
      <c r="H72" s="28"/>
    </row>
    <row r="73" spans="1:8" ht="15" thickBot="1" x14ac:dyDescent="0.3">
      <c r="A73" s="29"/>
      <c r="B73" s="8"/>
      <c r="C73" s="30"/>
      <c r="D73" s="64" t="s">
        <v>85</v>
      </c>
      <c r="E73" s="75">
        <f>E40+E49+E51+E53+E64</f>
        <v>6451534.7800000003</v>
      </c>
      <c r="F73" s="76">
        <f>F40+F49+F51+F53+F64</f>
        <v>5576889.5100000007</v>
      </c>
      <c r="G73" s="58"/>
      <c r="H73" s="59"/>
    </row>
    <row r="74" spans="1:8" ht="14.4" x14ac:dyDescent="0.25">
      <c r="A74" s="29"/>
      <c r="B74" s="8"/>
      <c r="C74" s="30"/>
      <c r="D74" s="8"/>
      <c r="E74" s="32"/>
      <c r="F74" s="32"/>
      <c r="G74" s="33"/>
      <c r="H74" s="28"/>
    </row>
    <row r="75" spans="1:8" ht="14.4" x14ac:dyDescent="0.25">
      <c r="A75" s="29"/>
      <c r="B75" s="8"/>
      <c r="C75" s="77"/>
      <c r="D75" s="78" t="s">
        <v>86</v>
      </c>
      <c r="E75" s="32"/>
      <c r="F75" s="32"/>
      <c r="G75" s="33"/>
      <c r="H75" s="28"/>
    </row>
    <row r="76" spans="1:8" ht="14.4" x14ac:dyDescent="0.25">
      <c r="A76" s="29" t="s">
        <v>7</v>
      </c>
      <c r="B76" s="8"/>
      <c r="C76" s="30"/>
      <c r="D76" s="8" t="s">
        <v>87</v>
      </c>
      <c r="E76" s="35">
        <f>[1]SPP!GG78</f>
        <v>0</v>
      </c>
      <c r="F76" s="36">
        <v>32568.25</v>
      </c>
      <c r="G76" s="33" t="s">
        <v>88</v>
      </c>
      <c r="H76" s="28" t="s">
        <v>88</v>
      </c>
    </row>
    <row r="77" spans="1:8" ht="14.4" x14ac:dyDescent="0.25">
      <c r="A77" s="29" t="s">
        <v>10</v>
      </c>
      <c r="B77" s="8"/>
      <c r="C77" s="30"/>
      <c r="D77" s="8" t="s">
        <v>89</v>
      </c>
      <c r="E77" s="40">
        <f>[1]SPP!GG79</f>
        <v>2817474.31</v>
      </c>
      <c r="F77" s="41">
        <f>F78+F81+F82</f>
        <v>1474927.9000000001</v>
      </c>
      <c r="G77" s="33" t="s">
        <v>88</v>
      </c>
      <c r="H77" s="28" t="s">
        <v>88</v>
      </c>
    </row>
    <row r="78" spans="1:8" ht="14.4" x14ac:dyDescent="0.25">
      <c r="A78" s="29"/>
      <c r="B78" s="8">
        <v>1</v>
      </c>
      <c r="C78" s="30"/>
      <c r="D78" s="79" t="s">
        <v>90</v>
      </c>
      <c r="E78" s="40">
        <f>[1]SPP!GG80</f>
        <v>2084447.79</v>
      </c>
      <c r="F78" s="41">
        <f>SUM(F79:F80)</f>
        <v>1244924.3</v>
      </c>
      <c r="G78" s="33"/>
      <c r="H78" s="28"/>
    </row>
    <row r="79" spans="1:8" ht="14.25" customHeight="1" x14ac:dyDescent="0.25">
      <c r="A79" s="29"/>
      <c r="B79" s="8"/>
      <c r="C79" s="30" t="s">
        <v>70</v>
      </c>
      <c r="D79" s="79" t="s">
        <v>91</v>
      </c>
      <c r="E79" s="35">
        <f>[1]SPP!GG81</f>
        <v>2079377.53</v>
      </c>
      <c r="F79" s="36">
        <v>1097752.98</v>
      </c>
      <c r="G79" s="33"/>
      <c r="H79" s="28"/>
    </row>
    <row r="80" spans="1:8" ht="14.4" x14ac:dyDescent="0.25">
      <c r="A80" s="29"/>
      <c r="B80" s="8"/>
      <c r="C80" s="30" t="s">
        <v>12</v>
      </c>
      <c r="D80" s="79" t="s">
        <v>92</v>
      </c>
      <c r="E80" s="35">
        <f>[1]SPP!GG82</f>
        <v>5070.26</v>
      </c>
      <c r="F80" s="36">
        <v>147171.32</v>
      </c>
      <c r="G80" s="33"/>
      <c r="H80" s="28"/>
    </row>
    <row r="81" spans="1:8" ht="14.25" customHeight="1" x14ac:dyDescent="0.25">
      <c r="A81" s="29"/>
      <c r="B81" s="8">
        <v>2</v>
      </c>
      <c r="C81" s="30"/>
      <c r="D81" s="8" t="s">
        <v>93</v>
      </c>
      <c r="E81" s="35">
        <f>[1]SPP!GG83</f>
        <v>0</v>
      </c>
      <c r="F81" s="36">
        <v>0</v>
      </c>
      <c r="G81" s="33"/>
      <c r="H81" s="28"/>
    </row>
    <row r="82" spans="1:8" ht="14.4" x14ac:dyDescent="0.25">
      <c r="A82" s="29"/>
      <c r="B82" s="8">
        <v>3</v>
      </c>
      <c r="C82" s="77"/>
      <c r="D82" s="8" t="s">
        <v>94</v>
      </c>
      <c r="E82" s="35">
        <f>[1]SPP!GG84</f>
        <v>733026.5199999999</v>
      </c>
      <c r="F82" s="36">
        <v>230003.6</v>
      </c>
      <c r="G82" s="33"/>
      <c r="H82" s="28"/>
    </row>
    <row r="83" spans="1:8" ht="15" thickBot="1" x14ac:dyDescent="0.3">
      <c r="A83" s="29"/>
      <c r="B83" s="8"/>
      <c r="C83" s="30"/>
      <c r="D83" s="64" t="s">
        <v>95</v>
      </c>
      <c r="E83" s="80">
        <f>E76+E77</f>
        <v>2817474.31</v>
      </c>
      <c r="F83" s="80">
        <f>F76+F77</f>
        <v>1507496.1500000001</v>
      </c>
      <c r="G83" s="81"/>
      <c r="H83" s="82"/>
    </row>
    <row r="84" spans="1:8" ht="16.2" thickBot="1" x14ac:dyDescent="0.3">
      <c r="A84" s="29"/>
      <c r="B84" s="8"/>
      <c r="C84" s="30"/>
      <c r="D84" s="83" t="s">
        <v>96</v>
      </c>
      <c r="E84" s="84">
        <f>E83+E73+E38+E35+E27</f>
        <v>32962287.919999994</v>
      </c>
      <c r="F84" s="84">
        <f>F83+F73+F38+F35+F27</f>
        <v>29858008.490000002</v>
      </c>
      <c r="G84" s="85"/>
      <c r="H84" s="86"/>
    </row>
    <row r="85" spans="1:8" ht="9.75" customHeight="1" x14ac:dyDescent="0.25">
      <c r="A85" s="29"/>
      <c r="B85" s="8"/>
      <c r="C85" s="30"/>
      <c r="D85" s="83"/>
      <c r="E85" s="51"/>
      <c r="F85" s="51"/>
      <c r="G85" s="87"/>
      <c r="H85" s="88"/>
    </row>
    <row r="86" spans="1:8" ht="14.4" x14ac:dyDescent="0.25">
      <c r="A86" s="29"/>
      <c r="B86" s="8"/>
      <c r="C86" s="30"/>
      <c r="D86" s="89" t="s">
        <v>97</v>
      </c>
      <c r="E86" s="32"/>
      <c r="F86" s="32"/>
      <c r="G86" s="33"/>
      <c r="H86" s="28"/>
    </row>
    <row r="87" spans="1:8" ht="14.4" x14ac:dyDescent="0.25">
      <c r="A87" s="29"/>
      <c r="B87" s="8"/>
      <c r="C87" s="30"/>
      <c r="D87" s="90" t="s">
        <v>98</v>
      </c>
      <c r="E87" s="35">
        <f>[1]SPP!GG90</f>
        <v>2833374.5700000003</v>
      </c>
      <c r="F87" s="36">
        <v>4325473</v>
      </c>
      <c r="G87" s="33"/>
      <c r="H87" s="28"/>
    </row>
    <row r="88" spans="1:8" ht="14.4" x14ac:dyDescent="0.25">
      <c r="A88" s="29"/>
      <c r="B88" s="8"/>
      <c r="C88" s="30"/>
      <c r="D88" s="34" t="s">
        <v>99</v>
      </c>
      <c r="E88" s="35">
        <f>[1]SPP!GG91</f>
        <v>0</v>
      </c>
      <c r="F88" s="36">
        <v>0</v>
      </c>
      <c r="G88" s="33"/>
      <c r="H88" s="28"/>
    </row>
    <row r="89" spans="1:8" ht="14.4" x14ac:dyDescent="0.25">
      <c r="A89" s="29"/>
      <c r="B89" s="8"/>
      <c r="C89" s="30"/>
      <c r="D89" s="34" t="s">
        <v>100</v>
      </c>
      <c r="E89" s="35">
        <f>[1]SPP!GG92</f>
        <v>0</v>
      </c>
      <c r="F89" s="36">
        <v>0</v>
      </c>
      <c r="G89" s="33"/>
      <c r="H89" s="28"/>
    </row>
    <row r="90" spans="1:8" ht="12.75" customHeight="1" x14ac:dyDescent="0.25">
      <c r="A90" s="29"/>
      <c r="B90" s="8"/>
      <c r="C90" s="30"/>
      <c r="D90" s="34" t="s">
        <v>101</v>
      </c>
      <c r="E90" s="35">
        <f>[1]SPP!GG93</f>
        <v>14829.93</v>
      </c>
      <c r="F90" s="36">
        <v>214984.81</v>
      </c>
      <c r="G90" s="33"/>
      <c r="H90" s="28"/>
    </row>
    <row r="91" spans="1:8" ht="15.75" customHeight="1" x14ac:dyDescent="0.25">
      <c r="A91" s="29"/>
      <c r="B91" s="8"/>
      <c r="C91" s="30"/>
      <c r="D91" s="34" t="s">
        <v>102</v>
      </c>
      <c r="E91" s="35">
        <f>[1]SPP!GG94</f>
        <v>0</v>
      </c>
      <c r="F91" s="36">
        <v>0</v>
      </c>
      <c r="G91" s="33"/>
      <c r="H91" s="28"/>
    </row>
    <row r="92" spans="1:8" ht="17.25" customHeight="1" x14ac:dyDescent="0.25">
      <c r="A92" s="29"/>
      <c r="B92" s="8"/>
      <c r="C92" s="30"/>
      <c r="D92" s="34" t="s">
        <v>103</v>
      </c>
      <c r="E92" s="35">
        <f>[1]SPP!GG95</f>
        <v>0</v>
      </c>
      <c r="F92" s="36">
        <v>0</v>
      </c>
      <c r="G92" s="33"/>
      <c r="H92" s="28"/>
    </row>
    <row r="93" spans="1:8" ht="15" customHeight="1" x14ac:dyDescent="0.25">
      <c r="A93" s="29"/>
      <c r="B93" s="8"/>
      <c r="C93" s="30"/>
      <c r="D93" s="34" t="s">
        <v>104</v>
      </c>
      <c r="E93" s="35">
        <f>[1]SPP!GG96</f>
        <v>0</v>
      </c>
      <c r="F93" s="36">
        <v>0</v>
      </c>
      <c r="G93" s="33"/>
      <c r="H93" s="28"/>
    </row>
    <row r="94" spans="1:8" ht="15" thickBot="1" x14ac:dyDescent="0.3">
      <c r="A94" s="91"/>
      <c r="B94" s="92"/>
      <c r="C94" s="93"/>
      <c r="D94" s="94" t="s">
        <v>105</v>
      </c>
      <c r="E94" s="95">
        <f>E87+E88+E89+E90+E91+E92+E93</f>
        <v>2848204.5000000005</v>
      </c>
      <c r="F94" s="95">
        <f>F87+F88+F89+F90+F91+F92+F93</f>
        <v>4540457.8099999996</v>
      </c>
      <c r="G94" s="96"/>
      <c r="H94" s="97"/>
    </row>
    <row r="95" spans="1:8" ht="13.8" thickTop="1" x14ac:dyDescent="0.25">
      <c r="A95" s="8" t="s">
        <v>106</v>
      </c>
      <c r="B95" s="8"/>
      <c r="C95" s="8"/>
      <c r="D95" s="98"/>
      <c r="E95" s="99"/>
      <c r="F95" s="99"/>
      <c r="G95" s="99"/>
      <c r="H95" s="99"/>
    </row>
    <row r="96" spans="1:8" x14ac:dyDescent="0.25">
      <c r="A96" s="100" t="s">
        <v>107</v>
      </c>
      <c r="B96" s="100"/>
      <c r="C96" s="101"/>
      <c r="D96" s="101"/>
      <c r="E96" s="101"/>
      <c r="F96" s="101"/>
      <c r="G96" s="101"/>
      <c r="H96" s="101"/>
    </row>
    <row r="97" spans="1:6" x14ac:dyDescent="0.25">
      <c r="A97" s="102" t="s">
        <v>108</v>
      </c>
      <c r="B97" s="8"/>
      <c r="C97" s="8"/>
      <c r="D97" s="8"/>
      <c r="E97" s="8"/>
      <c r="F97" s="8"/>
    </row>
  </sheetData>
  <mergeCells count="7">
    <mergeCell ref="F5:F6"/>
    <mergeCell ref="A96:H96"/>
    <mergeCell ref="A1:H1"/>
    <mergeCell ref="A2:H2"/>
    <mergeCell ref="A3:H3"/>
    <mergeCell ref="A5:D6"/>
    <mergeCell ref="E5:E6"/>
  </mergeCells>
  <conditionalFormatting sqref="E9:F12 E14:F17 E30:F33 E35:F35 E37:F38 E40:F73 E76:F84 E87:F9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Daniele Giusti</cp:lastModifiedBy>
  <dcterms:created xsi:type="dcterms:W3CDTF">2023-12-07T12:53:51Z</dcterms:created>
  <dcterms:modified xsi:type="dcterms:W3CDTF">2023-12-07T13:05:24Z</dcterms:modified>
</cp:coreProperties>
</file>